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9C8480E-0B72-440B-AC2B-659F5320BFA6}" xr6:coauthVersionLast="47" xr6:coauthVersionMax="47" xr10:uidLastSave="{00000000-0000-0000-0000-000000000000}"/>
  <bookViews>
    <workbookView xWindow="4050" yWindow="690" windowWidth="15990" windowHeight="14205" xr2:uid="{5F32649C-0EB8-44F3-A665-1688E28CA49F}"/>
  </bookViews>
  <sheets>
    <sheet name="1.세입세출예산 공고" sheetId="1" r:id="rId1"/>
    <sheet name="2.세입명세서(통합)" sheetId="2" r:id="rId2"/>
  </sheets>
  <externalReferences>
    <externalReference r:id="rId3"/>
  </externalReferences>
  <definedNames>
    <definedName name="_xlnm.Print_Area" localSheetId="1">'2.세입명세서(통합)'!$A$1:$K$69</definedName>
    <definedName name="_xlnm.Print_Titles" localSheetId="1">'2.세입명세서(통합)'!$1:$4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2" l="1"/>
  <c r="C63" i="2"/>
  <c r="C62" i="2"/>
  <c r="C61" i="2"/>
  <c r="C60" i="2"/>
  <c r="C59" i="2"/>
  <c r="C58" i="2"/>
  <c r="C57" i="2"/>
  <c r="C56" i="2"/>
  <c r="C55" i="2"/>
  <c r="C54" i="2"/>
  <c r="C53" i="2"/>
  <c r="F52" i="2"/>
  <c r="E52" i="2"/>
  <c r="D52" i="2"/>
  <c r="C51" i="2"/>
  <c r="C50" i="2"/>
  <c r="E49" i="2"/>
  <c r="D49" i="2"/>
  <c r="E48" i="2"/>
  <c r="D48" i="2"/>
  <c r="E47" i="2"/>
  <c r="D47" i="2"/>
  <c r="E46" i="2"/>
  <c r="D46" i="2"/>
  <c r="E45" i="2"/>
  <c r="D45" i="2"/>
  <c r="E44" i="2"/>
  <c r="D44" i="2"/>
  <c r="C43" i="2"/>
  <c r="C42" i="2"/>
  <c r="C40" i="2"/>
  <c r="C33" i="2" s="1"/>
  <c r="E38" i="2"/>
  <c r="D38" i="2"/>
  <c r="E37" i="2"/>
  <c r="D37" i="2"/>
  <c r="F36" i="2"/>
  <c r="E36" i="2"/>
  <c r="D36" i="2"/>
  <c r="D33" i="2" s="1"/>
  <c r="F35" i="2"/>
  <c r="F33" i="2" s="1"/>
  <c r="D13" i="2" s="1"/>
  <c r="F13" i="2" s="1"/>
  <c r="E35" i="2"/>
  <c r="D35" i="2"/>
  <c r="F34" i="2"/>
  <c r="E34" i="2"/>
  <c r="D34" i="2"/>
  <c r="K33" i="2"/>
  <c r="J33" i="2"/>
  <c r="I33" i="2"/>
  <c r="H32" i="2" s="1"/>
  <c r="H33" i="2"/>
  <c r="G33" i="2"/>
  <c r="E33" i="2"/>
  <c r="D12" i="2" s="1"/>
  <c r="F12" i="2" s="1"/>
  <c r="D27" i="2"/>
  <c r="F27" i="2" s="1"/>
  <c r="F26" i="2"/>
  <c r="F25" i="2"/>
  <c r="D24" i="2"/>
  <c r="D23" i="2"/>
  <c r="F22" i="2"/>
  <c r="D22" i="2"/>
  <c r="D21" i="2"/>
  <c r="F21" i="2" s="1"/>
  <c r="F20" i="2" s="1"/>
  <c r="F19" i="2" s="1"/>
  <c r="F18" i="2"/>
  <c r="D17" i="2"/>
  <c r="D16" i="2" s="1"/>
  <c r="D15" i="2" s="1"/>
  <c r="F14" i="2"/>
  <c r="D14" i="2"/>
  <c r="F8" i="2"/>
  <c r="F7" i="2" s="1"/>
  <c r="D8" i="2"/>
  <c r="D7" i="2"/>
  <c r="D6" i="2" s="1"/>
  <c r="C14" i="1"/>
  <c r="E14" i="1" s="1"/>
  <c r="C13" i="1"/>
  <c r="E13" i="1" s="1"/>
  <c r="J12" i="1"/>
  <c r="C12" i="1"/>
  <c r="E12" i="1" s="1"/>
  <c r="J11" i="1"/>
  <c r="C11" i="1"/>
  <c r="E11" i="1" s="1"/>
  <c r="J10" i="1"/>
  <c r="E10" i="1"/>
  <c r="C10" i="1"/>
  <c r="J9" i="1"/>
  <c r="C9" i="1"/>
  <c r="E9" i="1" s="1"/>
  <c r="J8" i="1"/>
  <c r="C8" i="1"/>
  <c r="E8" i="1" s="1"/>
  <c r="J7" i="1"/>
  <c r="J6" i="1" s="1"/>
  <c r="C7" i="1"/>
  <c r="E7" i="1" s="1"/>
  <c r="I6" i="1"/>
  <c r="H6" i="1"/>
  <c r="D6" i="1"/>
  <c r="C6" i="1"/>
  <c r="D11" i="2" l="1"/>
  <c r="C32" i="2"/>
  <c r="F6" i="2"/>
  <c r="F24" i="2"/>
  <c r="F23" i="2" s="1"/>
  <c r="F17" i="2"/>
  <c r="F16" i="2" s="1"/>
  <c r="F15" i="2" s="1"/>
  <c r="D20" i="2"/>
  <c r="D19" i="2" s="1"/>
  <c r="E6" i="1"/>
  <c r="D10" i="2" l="1"/>
  <c r="F11" i="2"/>
  <c r="D9" i="2" l="1"/>
  <c r="D5" i="2" s="1"/>
  <c r="F5" i="2" s="1"/>
  <c r="F10" i="2"/>
  <c r="F9" i="2" s="1"/>
</calcChain>
</file>

<file path=xl/sharedStrings.xml><?xml version="1.0" encoding="utf-8"?>
<sst xmlns="http://schemas.openxmlformats.org/spreadsheetml/2006/main" count="129" uniqueCount="98">
  <si>
    <t>2022 동작구건강가정다문화가족지원센터 세입·세출 예산 공고</t>
    <phoneticPr fontId="5" type="noConversion"/>
  </si>
  <si>
    <t>사회복지법인 및 사회복지시설 재무회계규칙 제 10조 4항에 의거하여 2022년도 동작구건강가정다문화가족지원센터 세입세출예산을 아래와 같이 공고합니다.</t>
    <phoneticPr fontId="4" type="noConversion"/>
  </si>
  <si>
    <t xml:space="preserve">                                            단위:원</t>
    <phoneticPr fontId="5" type="noConversion"/>
  </si>
  <si>
    <t>세              입</t>
    <phoneticPr fontId="5" type="noConversion"/>
  </si>
  <si>
    <t>세              출</t>
    <phoneticPr fontId="5" type="noConversion"/>
  </si>
  <si>
    <t>항</t>
    <phoneticPr fontId="5" type="noConversion"/>
  </si>
  <si>
    <t>목</t>
    <phoneticPr fontId="5" type="noConversion"/>
  </si>
  <si>
    <t>당해년도</t>
    <phoneticPr fontId="5" type="noConversion"/>
  </si>
  <si>
    <t>전년도</t>
    <phoneticPr fontId="5" type="noConversion"/>
  </si>
  <si>
    <t>증감</t>
    <phoneticPr fontId="5" type="noConversion"/>
  </si>
  <si>
    <t>합계</t>
    <phoneticPr fontId="5" type="noConversion"/>
  </si>
  <si>
    <t>보조금수입</t>
    <phoneticPr fontId="5" type="noConversion"/>
  </si>
  <si>
    <t>국고보조금</t>
    <phoneticPr fontId="5" type="noConversion"/>
  </si>
  <si>
    <t>사무비</t>
    <phoneticPr fontId="4" type="noConversion"/>
  </si>
  <si>
    <t xml:space="preserve">인건비 </t>
    <phoneticPr fontId="5" type="noConversion"/>
  </si>
  <si>
    <t>시도보조금</t>
    <phoneticPr fontId="5" type="noConversion"/>
  </si>
  <si>
    <t xml:space="preserve">업무추진비 </t>
    <phoneticPr fontId="5" type="noConversion"/>
  </si>
  <si>
    <t>시군구보조금</t>
    <phoneticPr fontId="5" type="noConversion"/>
  </si>
  <si>
    <t xml:space="preserve">운영비 </t>
    <phoneticPr fontId="5" type="noConversion"/>
  </si>
  <si>
    <t>기타보조금</t>
    <phoneticPr fontId="5" type="noConversion"/>
  </si>
  <si>
    <t>재산조성비</t>
    <phoneticPr fontId="4" type="noConversion"/>
  </si>
  <si>
    <t xml:space="preserve">시설비 </t>
    <phoneticPr fontId="5" type="noConversion"/>
  </si>
  <si>
    <t>후원금수입</t>
    <phoneticPr fontId="5" type="noConversion"/>
  </si>
  <si>
    <t>후원금</t>
    <phoneticPr fontId="5" type="noConversion"/>
  </si>
  <si>
    <t>사업비</t>
    <phoneticPr fontId="4" type="noConversion"/>
  </si>
  <si>
    <t>사업수입</t>
    <phoneticPr fontId="5" type="noConversion"/>
  </si>
  <si>
    <t>잡지출</t>
    <phoneticPr fontId="4" type="noConversion"/>
  </si>
  <si>
    <t>잡지출</t>
    <phoneticPr fontId="5" type="noConversion"/>
  </si>
  <si>
    <t>이월금</t>
    <phoneticPr fontId="5" type="noConversion"/>
  </si>
  <si>
    <t>전년도이월금</t>
    <phoneticPr fontId="5" type="noConversion"/>
  </si>
  <si>
    <t>잡수입</t>
    <phoneticPr fontId="4" type="noConversion"/>
  </si>
  <si>
    <t>기타잡수입</t>
    <phoneticPr fontId="4" type="noConversion"/>
  </si>
  <si>
    <t>(1) 세입명세서</t>
    <phoneticPr fontId="5" type="noConversion"/>
  </si>
  <si>
    <t>(단위:원)</t>
    <phoneticPr fontId="5" type="noConversion"/>
  </si>
  <si>
    <t>예 산 과 목</t>
    <phoneticPr fontId="5" type="noConversion"/>
  </si>
  <si>
    <t>2022년 예산</t>
    <phoneticPr fontId="5" type="noConversion"/>
  </si>
  <si>
    <t>2021년 예산</t>
    <phoneticPr fontId="5" type="noConversion"/>
  </si>
  <si>
    <t>비고</t>
    <phoneticPr fontId="5" type="noConversion"/>
  </si>
  <si>
    <t>산출근거</t>
    <phoneticPr fontId="5" type="noConversion"/>
  </si>
  <si>
    <t>관</t>
    <phoneticPr fontId="5" type="noConversion"/>
  </si>
  <si>
    <t>지정후원금</t>
    <phoneticPr fontId="5" type="noConversion"/>
  </si>
  <si>
    <t>비지정후원금</t>
    <phoneticPr fontId="5" type="noConversion"/>
  </si>
  <si>
    <t>전년도이월금(후원금)</t>
    <phoneticPr fontId="5" type="noConversion"/>
  </si>
  <si>
    <t>잡수입</t>
    <phoneticPr fontId="5" type="noConversion"/>
  </si>
  <si>
    <t xml:space="preserve"> 잡 수 입</t>
    <phoneticPr fontId="5" type="noConversion"/>
  </si>
  <si>
    <t>불용품매각대</t>
    <phoneticPr fontId="5" type="noConversion"/>
  </si>
  <si>
    <t>기타예금이자수입</t>
    <phoneticPr fontId="5" type="noConversion"/>
  </si>
  <si>
    <t>기타잡수입</t>
    <phoneticPr fontId="5" type="noConversion"/>
  </si>
  <si>
    <t>(1)-1. (세입) 재원별 세부내역</t>
    <phoneticPr fontId="5" type="noConversion"/>
  </si>
  <si>
    <t>보조금</t>
  </si>
  <si>
    <t>보조금외 기타</t>
    <phoneticPr fontId="5" type="noConversion"/>
  </si>
  <si>
    <t>국비</t>
    <phoneticPr fontId="5" type="noConversion"/>
  </si>
  <si>
    <t>시비</t>
    <phoneticPr fontId="5" type="noConversion"/>
  </si>
  <si>
    <t>구비</t>
    <phoneticPr fontId="5" type="noConversion"/>
  </si>
  <si>
    <t>기타</t>
    <phoneticPr fontId="5" type="noConversion"/>
  </si>
  <si>
    <t>이월사업비(자부담)</t>
    <phoneticPr fontId="5" type="noConversion"/>
  </si>
  <si>
    <t>총계</t>
    <phoneticPr fontId="5" type="noConversion"/>
  </si>
  <si>
    <t>소계</t>
    <phoneticPr fontId="5" type="noConversion"/>
  </si>
  <si>
    <t>통합센터 운영</t>
    <phoneticPr fontId="5" type="noConversion"/>
  </si>
  <si>
    <t>건강가정 운영지원</t>
    <phoneticPr fontId="5" type="noConversion"/>
  </si>
  <si>
    <t>통합센터 추가사업비</t>
    <phoneticPr fontId="5" type="noConversion"/>
  </si>
  <si>
    <t>가족상담전문인력</t>
    <phoneticPr fontId="4" type="noConversion"/>
  </si>
  <si>
    <t>다문화가족 운영지원</t>
    <phoneticPr fontId="4" type="noConversion"/>
  </si>
  <si>
    <t>결혼이민여성 다이음사업</t>
  </si>
  <si>
    <t>다문화 종사자수당</t>
    <phoneticPr fontId="4" type="noConversion"/>
  </si>
  <si>
    <t>종사자수당(건가)</t>
    <phoneticPr fontId="5" type="noConversion"/>
  </si>
  <si>
    <t>조정수당(건가)</t>
    <phoneticPr fontId="4" type="noConversion"/>
  </si>
  <si>
    <t>종사자 복지포인트(건가)</t>
    <phoneticPr fontId="5" type="noConversion"/>
  </si>
  <si>
    <t>센터사업_동작구비</t>
    <phoneticPr fontId="5" type="noConversion"/>
  </si>
  <si>
    <t>다문화 특성화 
사업</t>
    <phoneticPr fontId="4" type="noConversion"/>
  </si>
  <si>
    <t>방문교육사업</t>
    <phoneticPr fontId="5" type="noConversion"/>
  </si>
  <si>
    <t>통번역서비스</t>
    <phoneticPr fontId="5" type="noConversion"/>
  </si>
  <si>
    <t>자녀언어발달지원</t>
    <phoneticPr fontId="5" type="noConversion"/>
  </si>
  <si>
    <t>언어발달지도사 수당</t>
    <phoneticPr fontId="4" type="noConversion"/>
  </si>
  <si>
    <t>이중언어 가족환경 조성</t>
    <phoneticPr fontId="4" type="noConversion"/>
  </si>
  <si>
    <t>다문화가족 사례관리사업</t>
    <phoneticPr fontId="5" type="noConversion"/>
  </si>
  <si>
    <t>결혼이민자 역량강화지원</t>
    <phoneticPr fontId="5" type="noConversion"/>
  </si>
  <si>
    <t>1인가구지원센터</t>
    <phoneticPr fontId="4" type="noConversion"/>
  </si>
  <si>
    <t>공동육아나눔터</t>
    <phoneticPr fontId="4" type="noConversion"/>
  </si>
  <si>
    <t>공동육아나눔터 종사자수당</t>
    <phoneticPr fontId="4" type="noConversion"/>
  </si>
  <si>
    <t>가족학교(종사자수당 포함)</t>
    <phoneticPr fontId="5" type="noConversion"/>
  </si>
  <si>
    <t>위기가족상담사업</t>
    <phoneticPr fontId="5" type="noConversion"/>
  </si>
  <si>
    <t>센터행정인력지원</t>
    <phoneticPr fontId="5" type="noConversion"/>
  </si>
  <si>
    <t>시설운영보조금</t>
    <phoneticPr fontId="5" type="noConversion"/>
  </si>
  <si>
    <t>민간위탁</t>
    <phoneticPr fontId="5" type="noConversion"/>
  </si>
  <si>
    <t>민간자본이전(개보수)</t>
    <phoneticPr fontId="5" type="noConversion"/>
  </si>
  <si>
    <t>결혼이민자 취업지원</t>
    <phoneticPr fontId="5" type="noConversion"/>
  </si>
  <si>
    <t>DaDa(다문화다같이)봉사단 운영</t>
    <phoneticPr fontId="5" type="noConversion"/>
  </si>
  <si>
    <t>사회통합정책사업</t>
    <phoneticPr fontId="5" type="noConversion"/>
  </si>
  <si>
    <t>부부의날 기념행사</t>
    <phoneticPr fontId="4" type="noConversion"/>
  </si>
  <si>
    <t>신대방분소 운영</t>
    <phoneticPr fontId="4" type="noConversion"/>
  </si>
  <si>
    <t>외부지원</t>
    <phoneticPr fontId="4" type="noConversion"/>
  </si>
  <si>
    <t>가족상담지원사업</t>
    <phoneticPr fontId="4" type="noConversion"/>
  </si>
  <si>
    <t>심리검사 및 연장상담</t>
    <phoneticPr fontId="4" type="noConversion"/>
  </si>
  <si>
    <t>장난감나눔터 보증금</t>
    <phoneticPr fontId="4" type="noConversion"/>
  </si>
  <si>
    <t>교육보증금</t>
    <phoneticPr fontId="4" type="noConversion"/>
  </si>
  <si>
    <t>후원금</t>
    <phoneticPr fontId="4" type="noConversion"/>
  </si>
  <si>
    <t>2. 2022년 동작구건강가정다문화가족지원센터 예산 세입명세서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</si>
</sst>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3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나눔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name val="나눔고딕"/>
      <family val="3"/>
      <charset val="129"/>
    </font>
    <font>
      <b/>
      <sz val="11"/>
      <name val="나눔고딕"/>
      <family val="3"/>
      <charset val="129"/>
    </font>
    <font>
      <sz val="11"/>
      <name val="나눔고딕"/>
      <family val="3"/>
      <charset val="129"/>
    </font>
    <font>
      <b/>
      <sz val="14"/>
      <name val="나눔고딕"/>
      <family val="3"/>
      <charset val="129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20"/>
      <name val="나눔고딕"/>
      <family val="3"/>
      <charset val="129"/>
    </font>
    <font>
      <sz val="16"/>
      <name val="나눔고딕"/>
      <family val="3"/>
      <charset val="129"/>
    </font>
    <font>
      <sz val="10"/>
      <name val="나눔고딕"/>
      <family val="3"/>
      <charset val="129"/>
    </font>
    <font>
      <sz val="9"/>
      <name val="돋움"/>
      <family val="3"/>
      <charset val="129"/>
    </font>
    <font>
      <sz val="11"/>
      <color theme="0"/>
      <name val="돋움"/>
      <family val="3"/>
      <charset val="129"/>
    </font>
    <font>
      <sz val="11"/>
      <color theme="0" tint="-0.34998626667073579"/>
      <name val="돋움"/>
      <family val="3"/>
      <charset val="129"/>
    </font>
    <font>
      <sz val="10"/>
      <color theme="1"/>
      <name val="나눔고딕"/>
      <family val="3"/>
      <charset val="129"/>
    </font>
    <font>
      <sz val="10"/>
      <color theme="0" tint="-0.34998626667073579"/>
      <name val="돋움"/>
      <family val="3"/>
      <charset val="129"/>
    </font>
    <font>
      <sz val="10"/>
      <color rgb="FFFF0000"/>
      <name val="나눔고딕"/>
      <family val="3"/>
      <charset val="129"/>
    </font>
    <font>
      <sz val="9"/>
      <color theme="0"/>
      <name val="돋움"/>
      <family val="3"/>
      <charset val="129"/>
    </font>
    <font>
      <b/>
      <sz val="10"/>
      <name val="나눔고딕"/>
      <family val="3"/>
      <charset val="129"/>
    </font>
    <font>
      <sz val="9"/>
      <name val="나눔고딕"/>
      <family val="3"/>
      <charset val="129"/>
    </font>
    <font>
      <sz val="10"/>
      <name val="맑은 고딕"/>
      <family val="3"/>
      <charset val="129"/>
      <scheme val="major"/>
    </font>
    <font>
      <sz val="10"/>
      <name val="돋움"/>
      <family val="3"/>
      <charset val="129"/>
    </font>
    <font>
      <sz val="10"/>
      <color theme="1"/>
      <name val="돋움"/>
      <family val="3"/>
      <charset val="129"/>
    </font>
    <font>
      <sz val="11"/>
      <color theme="1"/>
      <name val="나눔고딕"/>
      <family val="3"/>
      <charset val="129"/>
    </font>
    <font>
      <sz val="10"/>
      <color theme="0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41" fontId="2" fillId="0" borderId="0" applyFont="0" applyFill="0" applyBorder="0" applyAlignment="0" applyProtection="0"/>
  </cellStyleXfs>
  <cellXfs count="199">
    <xf numFmtId="0" fontId="0" fillId="0" borderId="0" xfId="0">
      <alignment vertical="center"/>
    </xf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shrinkToFit="1"/>
    </xf>
    <xf numFmtId="0" fontId="8" fillId="0" borderId="0" xfId="2" applyFont="1">
      <alignment vertical="center"/>
    </xf>
    <xf numFmtId="0" fontId="8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 shrinkToFit="1"/>
    </xf>
    <xf numFmtId="0" fontId="7" fillId="0" borderId="1" xfId="2" applyFont="1" applyBorder="1" applyAlignment="1">
      <alignment horizontal="right" vertical="center"/>
    </xf>
    <xf numFmtId="41" fontId="9" fillId="2" borderId="2" xfId="1" applyFont="1" applyFill="1" applyBorder="1" applyAlignment="1">
      <alignment horizontal="center" vertical="center"/>
    </xf>
    <xf numFmtId="41" fontId="9" fillId="2" borderId="3" xfId="1" applyFont="1" applyFill="1" applyBorder="1" applyAlignment="1">
      <alignment horizontal="center" vertical="center"/>
    </xf>
    <xf numFmtId="41" fontId="9" fillId="3" borderId="3" xfId="1" applyFont="1" applyFill="1" applyBorder="1" applyAlignment="1">
      <alignment horizontal="center" vertical="center"/>
    </xf>
    <xf numFmtId="41" fontId="7" fillId="2" borderId="2" xfId="1" applyFont="1" applyFill="1" applyBorder="1" applyAlignment="1">
      <alignment horizontal="center" vertical="center"/>
    </xf>
    <xf numFmtId="41" fontId="7" fillId="2" borderId="4" xfId="1" applyFont="1" applyFill="1" applyBorder="1" applyAlignment="1">
      <alignment horizontal="center" vertical="center"/>
    </xf>
    <xf numFmtId="41" fontId="7" fillId="2" borderId="5" xfId="1" applyFont="1" applyFill="1" applyBorder="1" applyAlignment="1">
      <alignment horizontal="center" vertical="center" wrapText="1"/>
    </xf>
    <xf numFmtId="41" fontId="7" fillId="2" borderId="6" xfId="1" applyFont="1" applyFill="1" applyBorder="1" applyAlignment="1">
      <alignment horizontal="center" vertical="center" wrapText="1"/>
    </xf>
    <xf numFmtId="41" fontId="7" fillId="3" borderId="2" xfId="1" applyFont="1" applyFill="1" applyBorder="1" applyAlignment="1">
      <alignment horizontal="center" vertical="center"/>
    </xf>
    <xf numFmtId="41" fontId="7" fillId="3" borderId="4" xfId="1" applyFont="1" applyFill="1" applyBorder="1" applyAlignment="1">
      <alignment horizontal="center" vertical="center"/>
    </xf>
    <xf numFmtId="41" fontId="7" fillId="3" borderId="5" xfId="1" applyFont="1" applyFill="1" applyBorder="1" applyAlignment="1">
      <alignment horizontal="center" vertical="center" wrapText="1"/>
    </xf>
    <xf numFmtId="41" fontId="7" fillId="3" borderId="7" xfId="1" applyFont="1" applyFill="1" applyBorder="1" applyAlignment="1">
      <alignment horizontal="center" vertical="center" wrapText="1"/>
    </xf>
    <xf numFmtId="41" fontId="7" fillId="0" borderId="2" xfId="1" applyFont="1" applyFill="1" applyBorder="1" applyAlignment="1">
      <alignment horizontal="center" vertical="center" shrinkToFit="1"/>
    </xf>
    <xf numFmtId="41" fontId="7" fillId="0" borderId="4" xfId="1" applyFont="1" applyFill="1" applyBorder="1" applyAlignment="1">
      <alignment horizontal="center" vertical="center" shrinkToFit="1"/>
    </xf>
    <xf numFmtId="41" fontId="7" fillId="0" borderId="8" xfId="1" applyFont="1" applyFill="1" applyBorder="1" applyAlignment="1">
      <alignment horizontal="center" vertical="center"/>
    </xf>
    <xf numFmtId="41" fontId="7" fillId="0" borderId="7" xfId="1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41" fontId="7" fillId="0" borderId="6" xfId="1" applyFont="1" applyFill="1" applyBorder="1" applyAlignment="1">
      <alignment horizontal="center" vertical="center"/>
    </xf>
    <xf numFmtId="41" fontId="7" fillId="0" borderId="3" xfId="1" applyFont="1" applyFill="1" applyBorder="1" applyAlignment="1">
      <alignment horizontal="center" vertical="center" shrinkToFit="1"/>
    </xf>
    <xf numFmtId="41" fontId="10" fillId="0" borderId="4" xfId="1" applyFont="1" applyFill="1" applyBorder="1" applyAlignment="1">
      <alignment horizontal="center" vertical="center"/>
    </xf>
    <xf numFmtId="41" fontId="11" fillId="0" borderId="9" xfId="1" applyFont="1" applyBorder="1" applyAlignment="1">
      <alignment vertical="center"/>
    </xf>
    <xf numFmtId="176" fontId="11" fillId="0" borderId="10" xfId="3" applyNumberFormat="1" applyFont="1" applyBorder="1" applyAlignment="1">
      <alignment vertical="center"/>
    </xf>
    <xf numFmtId="41" fontId="10" fillId="0" borderId="2" xfId="1" applyFont="1" applyFill="1" applyBorder="1" applyAlignment="1">
      <alignment horizontal="center" vertical="center"/>
    </xf>
    <xf numFmtId="41" fontId="12" fillId="0" borderId="2" xfId="1" applyFont="1" applyBorder="1" applyAlignment="1">
      <alignment horizontal="center" vertical="center"/>
    </xf>
    <xf numFmtId="41" fontId="8" fillId="0" borderId="4" xfId="1" applyFont="1" applyFill="1" applyBorder="1" applyAlignment="1">
      <alignment horizontal="center" vertical="center" shrinkToFit="1"/>
    </xf>
    <xf numFmtId="41" fontId="8" fillId="0" borderId="8" xfId="1" applyFont="1" applyFill="1" applyBorder="1" applyAlignment="1">
      <alignment horizontal="center" vertical="center"/>
    </xf>
    <xf numFmtId="41" fontId="8" fillId="0" borderId="6" xfId="1" applyFont="1" applyFill="1" applyBorder="1" applyAlignment="1">
      <alignment horizontal="center" vertical="center"/>
    </xf>
    <xf numFmtId="41" fontId="7" fillId="0" borderId="11" xfId="1" applyFont="1" applyFill="1" applyBorder="1" applyAlignment="1">
      <alignment horizontal="center" vertical="center" shrinkToFit="1"/>
    </xf>
    <xf numFmtId="41" fontId="11" fillId="0" borderId="8" xfId="1" applyFont="1" applyBorder="1" applyAlignment="1">
      <alignment vertical="center"/>
    </xf>
    <xf numFmtId="176" fontId="11" fillId="0" borderId="6" xfId="3" applyNumberFormat="1" applyFont="1" applyBorder="1" applyAlignment="1">
      <alignment vertical="center"/>
    </xf>
    <xf numFmtId="41" fontId="7" fillId="0" borderId="12" xfId="1" applyFont="1" applyFill="1" applyBorder="1" applyAlignment="1">
      <alignment horizontal="center" vertical="center" shrinkToFit="1"/>
    </xf>
    <xf numFmtId="41" fontId="11" fillId="0" borderId="8" xfId="1" applyFont="1" applyFill="1" applyBorder="1" applyAlignment="1">
      <alignment horizontal="center" vertical="center"/>
    </xf>
    <xf numFmtId="41" fontId="12" fillId="0" borderId="2" xfId="1" applyFont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 shrinkToFit="1"/>
    </xf>
    <xf numFmtId="41" fontId="10" fillId="0" borderId="4" xfId="1" applyFont="1" applyFill="1" applyBorder="1" applyAlignment="1">
      <alignment horizontal="center" vertical="center" shrinkToFit="1"/>
    </xf>
    <xf numFmtId="41" fontId="11" fillId="0" borderId="6" xfId="1" applyFont="1" applyFill="1" applyBorder="1" applyAlignment="1">
      <alignment horizontal="center" vertical="center"/>
    </xf>
    <xf numFmtId="41" fontId="0" fillId="0" borderId="8" xfId="1" applyFont="1" applyBorder="1" applyAlignment="1">
      <alignment horizontal="center" vertical="center"/>
    </xf>
    <xf numFmtId="41" fontId="0" fillId="0" borderId="6" xfId="1" applyFont="1" applyBorder="1" applyAlignment="1">
      <alignment horizontal="center" vertical="center"/>
    </xf>
    <xf numFmtId="41" fontId="13" fillId="0" borderId="8" xfId="1" applyFont="1" applyBorder="1" applyAlignment="1">
      <alignment vertical="center"/>
    </xf>
    <xf numFmtId="176" fontId="13" fillId="0" borderId="6" xfId="3" applyNumberFormat="1" applyFont="1" applyBorder="1" applyAlignment="1">
      <alignment vertical="center"/>
    </xf>
    <xf numFmtId="41" fontId="8" fillId="0" borderId="13" xfId="1" applyFont="1" applyFill="1" applyBorder="1" applyAlignment="1">
      <alignment horizontal="center" vertical="center"/>
    </xf>
    <xf numFmtId="41" fontId="11" fillId="0" borderId="8" xfId="1" applyFont="1" applyBorder="1">
      <alignment vertical="center"/>
    </xf>
    <xf numFmtId="41" fontId="11" fillId="0" borderId="6" xfId="2" applyNumberFormat="1" applyFont="1" applyBorder="1">
      <alignment vertical="center"/>
    </xf>
    <xf numFmtId="41" fontId="0" fillId="0" borderId="0" xfId="1" applyFont="1" applyFill="1" applyBorder="1" applyAlignment="1">
      <alignment horizontal="center" vertical="center"/>
    </xf>
    <xf numFmtId="41" fontId="8" fillId="0" borderId="0" xfId="1" applyFont="1" applyFill="1" applyBorder="1" applyAlignment="1">
      <alignment horizontal="center" vertical="center"/>
    </xf>
    <xf numFmtId="41" fontId="13" fillId="0" borderId="13" xfId="1" applyFont="1" applyBorder="1">
      <alignment vertical="center"/>
    </xf>
    <xf numFmtId="41" fontId="13" fillId="0" borderId="6" xfId="1" applyFont="1" applyBorder="1">
      <alignment vertical="center"/>
    </xf>
    <xf numFmtId="0" fontId="14" fillId="0" borderId="0" xfId="3" applyFont="1" applyAlignment="1">
      <alignment horizontal="left" vertical="center" wrapText="1"/>
    </xf>
    <xf numFmtId="0" fontId="2" fillId="0" borderId="0" xfId="3" applyAlignment="1">
      <alignment horizontal="center" vertical="center"/>
    </xf>
    <xf numFmtId="0" fontId="15" fillId="0" borderId="1" xfId="3" applyFont="1" applyBorder="1" applyAlignment="1">
      <alignment horizontal="left" vertical="center" wrapText="1"/>
    </xf>
    <xf numFmtId="0" fontId="15" fillId="0" borderId="0" xfId="3" applyFont="1" applyAlignment="1">
      <alignment horizontal="left" vertical="center" wrapText="1"/>
    </xf>
    <xf numFmtId="41" fontId="16" fillId="0" borderId="0" xfId="4" applyFont="1" applyFill="1" applyBorder="1" applyAlignment="1">
      <alignment horizontal="center" vertical="center" wrapText="1"/>
    </xf>
    <xf numFmtId="0" fontId="17" fillId="0" borderId="0" xfId="3" applyFont="1" applyAlignment="1">
      <alignment horizontal="center" vertical="center"/>
    </xf>
    <xf numFmtId="3" fontId="16" fillId="4" borderId="2" xfId="3" applyNumberFormat="1" applyFont="1" applyFill="1" applyBorder="1" applyAlignment="1">
      <alignment horizontal="center" vertical="center"/>
    </xf>
    <xf numFmtId="3" fontId="16" fillId="4" borderId="4" xfId="3" applyNumberFormat="1" applyFont="1" applyFill="1" applyBorder="1" applyAlignment="1">
      <alignment horizontal="center" vertical="center"/>
    </xf>
    <xf numFmtId="0" fontId="16" fillId="4" borderId="14" xfId="3" applyFont="1" applyFill="1" applyBorder="1" applyAlignment="1">
      <alignment horizontal="center" vertical="center" wrapText="1"/>
    </xf>
    <xf numFmtId="0" fontId="16" fillId="4" borderId="6" xfId="3" applyFont="1" applyFill="1" applyBorder="1" applyAlignment="1">
      <alignment horizontal="center" vertical="center" wrapText="1"/>
    </xf>
    <xf numFmtId="0" fontId="16" fillId="4" borderId="2" xfId="3" applyFont="1" applyFill="1" applyBorder="1" applyAlignment="1">
      <alignment horizontal="center" vertical="center"/>
    </xf>
    <xf numFmtId="0" fontId="18" fillId="0" borderId="0" xfId="3" applyFont="1" applyAlignment="1">
      <alignment vertical="center"/>
    </xf>
    <xf numFmtId="0" fontId="2" fillId="0" borderId="0" xfId="3" applyAlignment="1">
      <alignment vertical="center"/>
    </xf>
    <xf numFmtId="3" fontId="16" fillId="4" borderId="2" xfId="3" applyNumberFormat="1" applyFont="1" applyFill="1" applyBorder="1" applyAlignment="1">
      <alignment horizontal="center" vertical="center"/>
    </xf>
    <xf numFmtId="3" fontId="16" fillId="4" borderId="4" xfId="3" applyNumberFormat="1" applyFont="1" applyFill="1" applyBorder="1" applyAlignment="1">
      <alignment horizontal="center" vertical="center"/>
    </xf>
    <xf numFmtId="0" fontId="16" fillId="4" borderId="9" xfId="3" applyFont="1" applyFill="1" applyBorder="1" applyAlignment="1">
      <alignment horizontal="center" vertical="center" wrapText="1"/>
    </xf>
    <xf numFmtId="0" fontId="19" fillId="0" borderId="0" xfId="3" applyFont="1" applyAlignment="1">
      <alignment vertical="center"/>
    </xf>
    <xf numFmtId="3" fontId="16" fillId="5" borderId="2" xfId="3" applyNumberFormat="1" applyFont="1" applyFill="1" applyBorder="1" applyAlignment="1">
      <alignment horizontal="left" vertical="center"/>
    </xf>
    <xf numFmtId="3" fontId="16" fillId="5" borderId="4" xfId="3" applyNumberFormat="1" applyFont="1" applyFill="1" applyBorder="1" applyAlignment="1">
      <alignment horizontal="left" vertical="center"/>
    </xf>
    <xf numFmtId="176" fontId="16" fillId="5" borderId="8" xfId="3" applyNumberFormat="1" applyFont="1" applyFill="1" applyBorder="1" applyAlignment="1">
      <alignment horizontal="right" vertical="center"/>
    </xf>
    <xf numFmtId="176" fontId="16" fillId="5" borderId="15" xfId="3" applyNumberFormat="1" applyFont="1" applyFill="1" applyBorder="1" applyAlignment="1">
      <alignment horizontal="right" vertical="center"/>
    </xf>
    <xf numFmtId="176" fontId="16" fillId="5" borderId="2" xfId="3" applyNumberFormat="1" applyFont="1" applyFill="1" applyBorder="1" applyAlignment="1">
      <alignment horizontal="right" vertical="center"/>
    </xf>
    <xf numFmtId="176" fontId="16" fillId="5" borderId="2" xfId="3" applyNumberFormat="1" applyFont="1" applyFill="1" applyBorder="1" applyAlignment="1">
      <alignment horizontal="center" vertical="center"/>
    </xf>
    <xf numFmtId="3" fontId="16" fillId="6" borderId="4" xfId="3" applyNumberFormat="1" applyFont="1" applyFill="1" applyBorder="1" applyAlignment="1">
      <alignment horizontal="left" vertical="center"/>
    </xf>
    <xf numFmtId="3" fontId="16" fillId="6" borderId="7" xfId="3" applyNumberFormat="1" applyFont="1" applyFill="1" applyBorder="1" applyAlignment="1">
      <alignment horizontal="left" vertical="center"/>
    </xf>
    <xf numFmtId="176" fontId="16" fillId="6" borderId="8" xfId="3" applyNumberFormat="1" applyFont="1" applyFill="1" applyBorder="1" applyAlignment="1">
      <alignment vertical="center"/>
    </xf>
    <xf numFmtId="176" fontId="16" fillId="6" borderId="15" xfId="3" applyNumberFormat="1" applyFont="1" applyFill="1" applyBorder="1" applyAlignment="1">
      <alignment vertical="center"/>
    </xf>
    <xf numFmtId="176" fontId="16" fillId="7" borderId="2" xfId="3" applyNumberFormat="1" applyFont="1" applyFill="1" applyBorder="1" applyAlignment="1">
      <alignment horizontal="right" vertical="center"/>
    </xf>
    <xf numFmtId="176" fontId="16" fillId="6" borderId="2" xfId="3" applyNumberFormat="1" applyFont="1" applyFill="1" applyBorder="1" applyAlignment="1">
      <alignment vertical="center"/>
    </xf>
    <xf numFmtId="176" fontId="16" fillId="6" borderId="2" xfId="3" applyNumberFormat="1" applyFont="1" applyFill="1" applyBorder="1" applyAlignment="1">
      <alignment horizontal="center" vertical="center"/>
    </xf>
    <xf numFmtId="3" fontId="16" fillId="0" borderId="3" xfId="3" applyNumberFormat="1" applyFont="1" applyBorder="1" applyAlignment="1">
      <alignment horizontal="center" vertical="center"/>
    </xf>
    <xf numFmtId="3" fontId="16" fillId="0" borderId="4" xfId="3" applyNumberFormat="1" applyFont="1" applyBorder="1" applyAlignment="1">
      <alignment horizontal="left" vertical="center"/>
    </xf>
    <xf numFmtId="3" fontId="16" fillId="0" borderId="7" xfId="3" applyNumberFormat="1" applyFont="1" applyBorder="1" applyAlignment="1">
      <alignment horizontal="left" vertical="center"/>
    </xf>
    <xf numFmtId="176" fontId="16" fillId="0" borderId="8" xfId="3" applyNumberFormat="1" applyFont="1" applyBorder="1" applyAlignment="1">
      <alignment vertical="center"/>
    </xf>
    <xf numFmtId="176" fontId="16" fillId="0" borderId="15" xfId="3" applyNumberFormat="1" applyFont="1" applyBorder="1" applyAlignment="1">
      <alignment vertical="center"/>
    </xf>
    <xf numFmtId="176" fontId="16" fillId="0" borderId="2" xfId="3" applyNumberFormat="1" applyFont="1" applyBorder="1" applyAlignment="1">
      <alignment vertical="center"/>
    </xf>
    <xf numFmtId="176" fontId="16" fillId="0" borderId="2" xfId="3" applyNumberFormat="1" applyFont="1" applyBorder="1" applyAlignment="1">
      <alignment horizontal="center" vertical="center"/>
    </xf>
    <xf numFmtId="3" fontId="16" fillId="0" borderId="11" xfId="3" applyNumberFormat="1" applyFont="1" applyBorder="1" applyAlignment="1">
      <alignment horizontal="center" vertical="center"/>
    </xf>
    <xf numFmtId="3" fontId="16" fillId="0" borderId="2" xfId="3" applyNumberFormat="1" applyFont="1" applyBorder="1" applyAlignment="1">
      <alignment horizontal="left" vertical="center"/>
    </xf>
    <xf numFmtId="3" fontId="16" fillId="0" borderId="16" xfId="3" applyNumberFormat="1" applyFont="1" applyBorder="1" applyAlignment="1">
      <alignment horizontal="left" vertical="center" shrinkToFit="1"/>
    </xf>
    <xf numFmtId="176" fontId="20" fillId="0" borderId="17" xfId="3" applyNumberFormat="1" applyFont="1" applyBorder="1" applyAlignment="1">
      <alignment vertical="center"/>
    </xf>
    <xf numFmtId="176" fontId="20" fillId="0" borderId="18" xfId="3" applyNumberFormat="1" applyFont="1" applyBorder="1" applyAlignment="1">
      <alignment vertical="center"/>
    </xf>
    <xf numFmtId="0" fontId="8" fillId="0" borderId="2" xfId="3" applyFont="1" applyBorder="1" applyAlignment="1">
      <alignment horizontal="center" vertical="center"/>
    </xf>
    <xf numFmtId="3" fontId="16" fillId="6" borderId="2" xfId="3" applyNumberFormat="1" applyFont="1" applyFill="1" applyBorder="1" applyAlignment="1">
      <alignment horizontal="left" vertical="center"/>
    </xf>
    <xf numFmtId="3" fontId="16" fillId="0" borderId="2" xfId="3" applyNumberFormat="1" applyFont="1" applyBorder="1" applyAlignment="1">
      <alignment horizontal="left" vertical="center"/>
    </xf>
    <xf numFmtId="176" fontId="21" fillId="0" borderId="0" xfId="3" applyNumberFormat="1" applyFont="1" applyAlignment="1">
      <alignment vertical="center"/>
    </xf>
    <xf numFmtId="3" fontId="16" fillId="0" borderId="2" xfId="3" applyNumberFormat="1" applyFont="1" applyBorder="1" applyAlignment="1">
      <alignment horizontal="center" vertical="center"/>
    </xf>
    <xf numFmtId="3" fontId="16" fillId="0" borderId="4" xfId="3" applyNumberFormat="1" applyFont="1" applyBorder="1" applyAlignment="1">
      <alignment horizontal="left" vertical="center"/>
    </xf>
    <xf numFmtId="3" fontId="16" fillId="0" borderId="12" xfId="3" applyNumberFormat="1" applyFont="1" applyBorder="1" applyAlignment="1">
      <alignment horizontal="center" vertical="center"/>
    </xf>
    <xf numFmtId="176" fontId="22" fillId="0" borderId="2" xfId="3" applyNumberFormat="1" applyFont="1" applyBorder="1" applyAlignment="1">
      <alignment horizontal="center" vertical="center"/>
    </xf>
    <xf numFmtId="176" fontId="20" fillId="0" borderId="8" xfId="3" applyNumberFormat="1" applyFont="1" applyBorder="1" applyAlignment="1">
      <alignment vertical="center"/>
    </xf>
    <xf numFmtId="176" fontId="20" fillId="0" borderId="15" xfId="3" applyNumberFormat="1" applyFont="1" applyBorder="1" applyAlignment="1">
      <alignment vertical="center"/>
    </xf>
    <xf numFmtId="176" fontId="16" fillId="0" borderId="13" xfId="3" applyNumberFormat="1" applyFont="1" applyBorder="1" applyAlignment="1">
      <alignment vertical="center"/>
    </xf>
    <xf numFmtId="176" fontId="16" fillId="0" borderId="19" xfId="3" applyNumberFormat="1" applyFont="1" applyBorder="1" applyAlignment="1">
      <alignment vertical="center"/>
    </xf>
    <xf numFmtId="0" fontId="16" fillId="0" borderId="0" xfId="3" applyFont="1" applyAlignment="1">
      <alignment horizontal="center" vertical="center" wrapText="1"/>
    </xf>
    <xf numFmtId="0" fontId="23" fillId="0" borderId="0" xfId="3" applyFont="1" applyAlignment="1">
      <alignment horizontal="center" vertical="center"/>
    </xf>
    <xf numFmtId="0" fontId="16" fillId="0" borderId="2" xfId="3" applyFont="1" applyBorder="1" applyAlignment="1">
      <alignment horizontal="center" vertical="center" shrinkToFit="1"/>
    </xf>
    <xf numFmtId="0" fontId="16" fillId="0" borderId="4" xfId="3" applyFont="1" applyBorder="1" applyAlignment="1">
      <alignment vertical="center" shrinkToFit="1"/>
    </xf>
    <xf numFmtId="0" fontId="24" fillId="2" borderId="20" xfId="3" applyFont="1" applyFill="1" applyBorder="1" applyAlignment="1">
      <alignment horizontal="center" vertical="center" shrinkToFit="1"/>
    </xf>
    <xf numFmtId="0" fontId="24" fillId="2" borderId="21" xfId="3" applyFont="1" applyFill="1" applyBorder="1" applyAlignment="1">
      <alignment horizontal="center" vertical="center" shrinkToFit="1"/>
    </xf>
    <xf numFmtId="0" fontId="24" fillId="2" borderId="22" xfId="3" applyFont="1" applyFill="1" applyBorder="1" applyAlignment="1">
      <alignment horizontal="center" vertical="center" shrinkToFit="1"/>
    </xf>
    <xf numFmtId="0" fontId="24" fillId="2" borderId="7" xfId="3" applyFont="1" applyFill="1" applyBorder="1" applyAlignment="1">
      <alignment horizontal="center" vertical="center" shrinkToFit="1"/>
    </xf>
    <xf numFmtId="0" fontId="24" fillId="2" borderId="6" xfId="3" applyFont="1" applyFill="1" applyBorder="1" applyAlignment="1">
      <alignment horizontal="center" vertical="center" shrinkToFit="1"/>
    </xf>
    <xf numFmtId="0" fontId="16" fillId="2" borderId="19" xfId="3" applyFont="1" applyFill="1" applyBorder="1" applyAlignment="1">
      <alignment horizontal="center" vertical="center" shrinkToFit="1"/>
    </xf>
    <xf numFmtId="0" fontId="16" fillId="2" borderId="2" xfId="3" applyFont="1" applyFill="1" applyBorder="1" applyAlignment="1">
      <alignment horizontal="center" vertical="center" shrinkToFit="1"/>
    </xf>
    <xf numFmtId="0" fontId="16" fillId="2" borderId="23" xfId="3" applyFont="1" applyFill="1" applyBorder="1" applyAlignment="1">
      <alignment horizontal="center" vertical="center" shrinkToFit="1"/>
    </xf>
    <xf numFmtId="0" fontId="16" fillId="2" borderId="6" xfId="3" applyFont="1" applyFill="1" applyBorder="1" applyAlignment="1">
      <alignment horizontal="center" vertical="center" shrinkToFit="1"/>
    </xf>
    <xf numFmtId="41" fontId="16" fillId="0" borderId="2" xfId="3" applyNumberFormat="1" applyFont="1" applyBorder="1" applyAlignment="1">
      <alignment horizontal="center" vertical="center" shrinkToFit="1"/>
    </xf>
    <xf numFmtId="41" fontId="16" fillId="0" borderId="4" xfId="3" applyNumberFormat="1" applyFont="1" applyBorder="1" applyAlignment="1">
      <alignment horizontal="center" vertical="center" shrinkToFit="1"/>
    </xf>
    <xf numFmtId="41" fontId="7" fillId="2" borderId="15" xfId="3" applyNumberFormat="1" applyFont="1" applyFill="1" applyBorder="1" applyAlignment="1">
      <alignment horizontal="center" vertical="center" shrinkToFit="1"/>
    </xf>
    <xf numFmtId="41" fontId="7" fillId="2" borderId="7" xfId="3" applyNumberFormat="1" applyFont="1" applyFill="1" applyBorder="1" applyAlignment="1">
      <alignment horizontal="center" vertical="center" shrinkToFit="1"/>
    </xf>
    <xf numFmtId="41" fontId="7" fillId="2" borderId="24" xfId="3" applyNumberFormat="1" applyFont="1" applyFill="1" applyBorder="1" applyAlignment="1">
      <alignment horizontal="center" vertical="center" shrinkToFit="1"/>
    </xf>
    <xf numFmtId="41" fontId="7" fillId="2" borderId="6" xfId="3" applyNumberFormat="1" applyFont="1" applyFill="1" applyBorder="1" applyAlignment="1">
      <alignment horizontal="center" vertical="center" shrinkToFit="1"/>
    </xf>
    <xf numFmtId="41" fontId="16" fillId="0" borderId="25" xfId="3" applyNumberFormat="1" applyFont="1" applyBorder="1" applyAlignment="1">
      <alignment horizontal="center" vertical="center" shrinkToFit="1"/>
    </xf>
    <xf numFmtId="41" fontId="16" fillId="0" borderId="16" xfId="3" applyNumberFormat="1" applyFont="1" applyBorder="1" applyAlignment="1">
      <alignment horizontal="center" vertical="center" shrinkToFit="1"/>
    </xf>
    <xf numFmtId="41" fontId="7" fillId="2" borderId="19" xfId="3" applyNumberFormat="1" applyFont="1" applyFill="1" applyBorder="1" applyAlignment="1">
      <alignment vertical="center" shrinkToFit="1"/>
    </xf>
    <xf numFmtId="41" fontId="7" fillId="2" borderId="2" xfId="3" applyNumberFormat="1" applyFont="1" applyFill="1" applyBorder="1" applyAlignment="1">
      <alignment vertical="center" shrinkToFit="1"/>
    </xf>
    <xf numFmtId="41" fontId="7" fillId="2" borderId="23" xfId="3" applyNumberFormat="1" applyFont="1" applyFill="1" applyBorder="1" applyAlignment="1">
      <alignment vertical="center" shrinkToFit="1"/>
    </xf>
    <xf numFmtId="41" fontId="7" fillId="2" borderId="6" xfId="3" applyNumberFormat="1" applyFont="1" applyFill="1" applyBorder="1" applyAlignment="1">
      <alignment vertical="center" shrinkToFit="1"/>
    </xf>
    <xf numFmtId="41" fontId="11" fillId="0" borderId="3" xfId="1" applyFont="1" applyFill="1" applyBorder="1" applyAlignment="1">
      <alignment horizontal="center" vertical="center" shrinkToFit="1"/>
    </xf>
    <xf numFmtId="41" fontId="11" fillId="0" borderId="4" xfId="1" applyFont="1" applyFill="1" applyBorder="1" applyAlignment="1">
      <alignment horizontal="center" vertical="center" shrinkToFit="1"/>
    </xf>
    <xf numFmtId="41" fontId="11" fillId="0" borderId="19" xfId="1" applyFont="1" applyFill="1" applyBorder="1" applyAlignment="1">
      <alignment horizontal="right" vertical="center"/>
    </xf>
    <xf numFmtId="41" fontId="11" fillId="0" borderId="2" xfId="1" applyFont="1" applyFill="1" applyBorder="1" applyAlignment="1">
      <alignment horizontal="center" vertical="center"/>
    </xf>
    <xf numFmtId="41" fontId="11" fillId="0" borderId="2" xfId="1" applyFont="1" applyFill="1" applyBorder="1">
      <alignment vertical="center"/>
    </xf>
    <xf numFmtId="41" fontId="11" fillId="0" borderId="23" xfId="1" applyFont="1" applyFill="1" applyBorder="1">
      <alignment vertical="center"/>
    </xf>
    <xf numFmtId="41" fontId="8" fillId="6" borderId="6" xfId="3" applyNumberFormat="1" applyFont="1" applyFill="1" applyBorder="1" applyAlignment="1">
      <alignment vertical="center" shrinkToFit="1"/>
    </xf>
    <xf numFmtId="41" fontId="8" fillId="6" borderId="2" xfId="3" applyNumberFormat="1" applyFont="1" applyFill="1" applyBorder="1" applyAlignment="1">
      <alignment vertical="center" shrinkToFit="1"/>
    </xf>
    <xf numFmtId="0" fontId="10" fillId="0" borderId="0" xfId="2" applyFont="1">
      <alignment vertical="center"/>
    </xf>
    <xf numFmtId="41" fontId="11" fillId="0" borderId="11" xfId="1" applyFont="1" applyFill="1" applyBorder="1" applyAlignment="1">
      <alignment horizontal="center" vertical="center" shrinkToFit="1"/>
    </xf>
    <xf numFmtId="41" fontId="25" fillId="0" borderId="2" xfId="1" applyFont="1" applyFill="1" applyBorder="1" applyAlignment="1">
      <alignment horizontal="center" vertical="center"/>
    </xf>
    <xf numFmtId="41" fontId="11" fillId="0" borderId="12" xfId="1" applyFont="1" applyFill="1" applyBorder="1" applyAlignment="1">
      <alignment horizontal="center" vertical="center" shrinkToFit="1"/>
    </xf>
    <xf numFmtId="41" fontId="11" fillId="0" borderId="4" xfId="1" applyFont="1" applyFill="1" applyBorder="1" applyAlignment="1">
      <alignment horizontal="center" vertical="center" shrinkToFit="1"/>
    </xf>
    <xf numFmtId="41" fontId="11" fillId="0" borderId="7" xfId="1" applyFont="1" applyFill="1" applyBorder="1" applyAlignment="1">
      <alignment horizontal="center" vertical="center" shrinkToFit="1"/>
    </xf>
    <xf numFmtId="41" fontId="11" fillId="0" borderId="4" xfId="1" applyFont="1" applyFill="1" applyBorder="1">
      <alignment vertical="center"/>
    </xf>
    <xf numFmtId="41" fontId="11" fillId="0" borderId="2" xfId="1" applyFont="1" applyFill="1" applyBorder="1" applyAlignment="1">
      <alignment horizontal="right" vertical="center"/>
    </xf>
    <xf numFmtId="41" fontId="11" fillId="0" borderId="2" xfId="1" applyFont="1" applyFill="1" applyBorder="1" applyAlignment="1">
      <alignment horizontal="center" vertical="center" wrapText="1"/>
    </xf>
    <xf numFmtId="41" fontId="11" fillId="0" borderId="4" xfId="1" applyFont="1" applyFill="1" applyBorder="1" applyAlignment="1">
      <alignment horizontal="center" vertical="center" wrapText="1"/>
    </xf>
    <xf numFmtId="41" fontId="11" fillId="0" borderId="7" xfId="1" applyFont="1" applyFill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41" fontId="13" fillId="0" borderId="4" xfId="1" applyFont="1" applyFill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41" fontId="13" fillId="0" borderId="4" xfId="1" applyFont="1" applyFill="1" applyBorder="1" applyAlignment="1">
      <alignment horizontal="center" vertical="center" shrinkToFit="1"/>
    </xf>
    <xf numFmtId="41" fontId="13" fillId="0" borderId="2" xfId="1" applyFont="1" applyFill="1" applyBorder="1" applyAlignment="1">
      <alignment horizontal="center" vertical="center" wrapText="1"/>
    </xf>
    <xf numFmtId="41" fontId="13" fillId="0" borderId="4" xfId="1" applyFont="1" applyFill="1" applyBorder="1" applyAlignment="1">
      <alignment horizontal="center" vertical="center" wrapText="1"/>
    </xf>
    <xf numFmtId="41" fontId="13" fillId="0" borderId="7" xfId="1" applyFont="1" applyFill="1" applyBorder="1" applyAlignment="1">
      <alignment horizontal="center" vertical="center" wrapText="1"/>
    </xf>
    <xf numFmtId="41" fontId="26" fillId="0" borderId="2" xfId="1" applyFont="1" applyFill="1" applyBorder="1" applyAlignment="1">
      <alignment horizontal="left" vertical="center" wrapText="1"/>
    </xf>
    <xf numFmtId="41" fontId="11" fillId="0" borderId="4" xfId="1" applyFont="1" applyFill="1" applyBorder="1" applyAlignment="1">
      <alignment horizontal="center" vertical="center" wrapText="1"/>
    </xf>
    <xf numFmtId="41" fontId="27" fillId="0" borderId="2" xfId="1" applyFont="1" applyFill="1" applyBorder="1" applyAlignment="1">
      <alignment horizontal="center" vertical="center"/>
    </xf>
    <xf numFmtId="41" fontId="11" fillId="0" borderId="2" xfId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1" fontId="10" fillId="0" borderId="2" xfId="1" applyFont="1" applyFill="1" applyBorder="1">
      <alignment vertical="center"/>
    </xf>
    <xf numFmtId="0" fontId="16" fillId="0" borderId="25" xfId="3" applyFont="1" applyBorder="1" applyAlignment="1">
      <alignment horizontal="center" vertical="center" wrapText="1"/>
    </xf>
    <xf numFmtId="0" fontId="16" fillId="0" borderId="16" xfId="3" applyFont="1" applyBorder="1" applyAlignment="1">
      <alignment horizontal="center" vertical="center" wrapText="1"/>
    </xf>
    <xf numFmtId="41" fontId="13" fillId="0" borderId="19" xfId="1" applyFont="1" applyFill="1" applyBorder="1" applyAlignment="1">
      <alignment horizontal="right" vertical="center"/>
    </xf>
    <xf numFmtId="41" fontId="28" fillId="0" borderId="2" xfId="1" applyFont="1" applyFill="1" applyBorder="1" applyAlignment="1">
      <alignment horizontal="center" vertical="center"/>
    </xf>
    <xf numFmtId="41" fontId="13" fillId="0" borderId="2" xfId="1" applyFont="1" applyFill="1" applyBorder="1" applyAlignment="1">
      <alignment horizontal="center" vertical="center"/>
    </xf>
    <xf numFmtId="41" fontId="13" fillId="0" borderId="2" xfId="1" applyFont="1" applyFill="1" applyBorder="1" applyAlignment="1">
      <alignment horizontal="center" vertical="center" wrapText="1"/>
    </xf>
    <xf numFmtId="41" fontId="13" fillId="0" borderId="23" xfId="1" applyFont="1" applyFill="1" applyBorder="1">
      <alignment vertical="center"/>
    </xf>
    <xf numFmtId="41" fontId="29" fillId="6" borderId="26" xfId="3" applyNumberFormat="1" applyFont="1" applyFill="1" applyBorder="1" applyAlignment="1">
      <alignment vertical="center" shrinkToFit="1"/>
    </xf>
    <xf numFmtId="41" fontId="29" fillId="6" borderId="3" xfId="3" applyNumberFormat="1" applyFont="1" applyFill="1" applyBorder="1" applyAlignment="1">
      <alignment vertical="center" shrinkToFit="1"/>
    </xf>
    <xf numFmtId="0" fontId="16" fillId="0" borderId="4" xfId="3" applyFont="1" applyBorder="1" applyAlignment="1">
      <alignment horizontal="center" vertical="center" wrapText="1"/>
    </xf>
    <xf numFmtId="0" fontId="16" fillId="0" borderId="24" xfId="3" applyFont="1" applyBorder="1" applyAlignment="1">
      <alignment horizontal="center" vertical="center" wrapText="1"/>
    </xf>
    <xf numFmtId="41" fontId="13" fillId="0" borderId="27" xfId="1" applyFont="1" applyFill="1" applyBorder="1" applyAlignment="1">
      <alignment horizontal="right" vertical="center"/>
    </xf>
    <xf numFmtId="41" fontId="28" fillId="0" borderId="11" xfId="1" applyFont="1" applyFill="1" applyBorder="1" applyAlignment="1">
      <alignment horizontal="center" vertical="center"/>
    </xf>
    <xf numFmtId="41" fontId="13" fillId="0" borderId="11" xfId="1" applyFont="1" applyFill="1" applyBorder="1" applyAlignment="1">
      <alignment horizontal="center" vertical="center"/>
    </xf>
    <xf numFmtId="41" fontId="13" fillId="0" borderId="11" xfId="1" applyFont="1" applyFill="1" applyBorder="1" applyAlignment="1">
      <alignment horizontal="center" vertical="center" wrapText="1"/>
    </xf>
    <xf numFmtId="41" fontId="13" fillId="0" borderId="28" xfId="1" applyFont="1" applyFill="1" applyBorder="1">
      <alignment vertical="center"/>
    </xf>
    <xf numFmtId="0" fontId="27" fillId="0" borderId="2" xfId="3" applyFont="1" applyBorder="1" applyAlignment="1">
      <alignment horizontal="center" vertical="center" wrapText="1"/>
    </xf>
    <xf numFmtId="0" fontId="27" fillId="0" borderId="4" xfId="3" applyFont="1" applyBorder="1" applyAlignment="1">
      <alignment horizontal="center" vertical="center" wrapText="1"/>
    </xf>
    <xf numFmtId="41" fontId="13" fillId="0" borderId="29" xfId="1" applyFont="1" applyFill="1" applyBorder="1" applyAlignment="1">
      <alignment horizontal="right" vertical="center"/>
    </xf>
    <xf numFmtId="41" fontId="28" fillId="0" borderId="3" xfId="1" applyFont="1" applyFill="1" applyBorder="1" applyAlignment="1">
      <alignment horizontal="center" vertical="center"/>
    </xf>
    <xf numFmtId="41" fontId="13" fillId="0" borderId="3" xfId="1" applyFont="1" applyFill="1" applyBorder="1" applyAlignment="1">
      <alignment horizontal="center" vertical="center"/>
    </xf>
    <xf numFmtId="41" fontId="13" fillId="0" borderId="3" xfId="1" applyFont="1" applyFill="1" applyBorder="1" applyAlignment="1">
      <alignment horizontal="center" vertical="center" wrapText="1"/>
    </xf>
    <xf numFmtId="41" fontId="13" fillId="0" borderId="30" xfId="1" applyFont="1" applyFill="1" applyBorder="1">
      <alignment vertical="center"/>
    </xf>
    <xf numFmtId="0" fontId="16" fillId="0" borderId="2" xfId="3" applyFont="1" applyBorder="1" applyAlignment="1">
      <alignment horizontal="center" vertical="center" wrapText="1"/>
    </xf>
    <xf numFmtId="41" fontId="13" fillId="0" borderId="31" xfId="1" applyFont="1" applyFill="1" applyBorder="1" applyAlignment="1">
      <alignment horizontal="right" vertical="center"/>
    </xf>
    <xf numFmtId="41" fontId="28" fillId="0" borderId="32" xfId="1" applyFont="1" applyFill="1" applyBorder="1" applyAlignment="1">
      <alignment horizontal="center" vertical="center"/>
    </xf>
    <xf numFmtId="41" fontId="13" fillId="0" borderId="32" xfId="1" applyFont="1" applyFill="1" applyBorder="1" applyAlignment="1">
      <alignment horizontal="center" vertical="center"/>
    </xf>
    <xf numFmtId="41" fontId="13" fillId="0" borderId="32" xfId="1" applyFont="1" applyFill="1" applyBorder="1" applyAlignment="1">
      <alignment horizontal="center" vertical="center" wrapText="1"/>
    </xf>
    <xf numFmtId="41" fontId="13" fillId="0" borderId="33" xfId="1" applyFont="1" applyFill="1" applyBorder="1">
      <alignment vertical="center"/>
    </xf>
    <xf numFmtId="41" fontId="29" fillId="6" borderId="6" xfId="3" applyNumberFormat="1" applyFont="1" applyFill="1" applyBorder="1" applyAlignment="1">
      <alignment vertical="center" shrinkToFit="1"/>
    </xf>
    <xf numFmtId="41" fontId="29" fillId="6" borderId="2" xfId="3" applyNumberFormat="1" applyFont="1" applyFill="1" applyBorder="1" applyAlignment="1">
      <alignment vertical="center" shrinkToFit="1"/>
    </xf>
    <xf numFmtId="0" fontId="27" fillId="0" borderId="0" xfId="3" applyFont="1" applyAlignment="1">
      <alignment horizontal="center" vertical="center" wrapText="1"/>
    </xf>
    <xf numFmtId="0" fontId="30" fillId="0" borderId="0" xfId="3" applyFont="1" applyAlignment="1">
      <alignment horizontal="center" vertical="center" wrapText="1"/>
    </xf>
  </cellXfs>
  <cellStyles count="5">
    <cellStyle name="쉼표 [0]" xfId="1" builtinId="6"/>
    <cellStyle name="쉼표 [0] 2 2" xfId="4" xr:uid="{6C5CB3A2-4D9A-431D-A4E4-B159B4032550}"/>
    <cellStyle name="표준" xfId="0" builtinId="0"/>
    <cellStyle name="표준 2 2" xfId="2" xr:uid="{DF090F4E-30E1-4030-B496-5CDF776ABFAB}"/>
    <cellStyle name="표준 2 3" xfId="3" xr:uid="{0253CFD3-C76B-41CE-9B45-87BA653700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/2022&#45380;%20&#50696;&#49328;/12&#50900;%20&#51228;&#52636;/&#44032;&#51313;&#49468;&#53552;/2022&#45380;%20&#46041;&#51089;&#44396;%20&#44032;&#51313;&#49468;&#53552;%20&#50696;&#49328;&#494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예산총칙"/>
      <sheetName val="1.세입세출예산 공고"/>
      <sheetName val="3.세입명세서(통합)"/>
      <sheetName val="3.세입명세서_보조금재원별세부내역"/>
      <sheetName val="기본운영(건가)"/>
      <sheetName val="통합센터추가사업비"/>
      <sheetName val="가족상담전문인력"/>
      <sheetName val="기본운영(다가) "/>
      <sheetName val="기본운영 (다이음)"/>
      <sheetName val="다가 종사자수당"/>
      <sheetName val="건가 종사자수당"/>
      <sheetName val="건가 조정수당"/>
      <sheetName val="건가 복지포인트"/>
      <sheetName val="센터사업_동작구비"/>
      <sheetName val="다문화특성화사업"/>
      <sheetName val="결혼이민자 역량강화지원"/>
      <sheetName val="1인가구지원사업"/>
      <sheetName val="공동육아나눔터 "/>
      <sheetName val="공동육아나눔터 종사자수당"/>
      <sheetName val="가족학교"/>
      <sheetName val="위기가족상담지원"/>
      <sheetName val="센터행정인력지원"/>
      <sheetName val="민간위탁금"/>
      <sheetName val="민간자본이전금"/>
      <sheetName val="결혼이민자 취업지원"/>
      <sheetName val="다다봉사단운영"/>
      <sheetName val="다문화사회통합정책사업"/>
      <sheetName val="부부의날"/>
      <sheetName val="신대방분소 운영비"/>
      <sheetName val="가족상담지원사업"/>
      <sheetName val="임직원보수일람표"/>
    </sheetNames>
    <sheetDataSet>
      <sheetData sheetId="0" refreshError="1"/>
      <sheetData sheetId="1" refreshError="1"/>
      <sheetData sheetId="2">
        <row r="8">
          <cell r="D8">
            <v>5800000</v>
          </cell>
        </row>
        <row r="11">
          <cell r="D11">
            <v>274163100</v>
          </cell>
        </row>
        <row r="12">
          <cell r="D12">
            <v>712292800</v>
          </cell>
        </row>
        <row r="13">
          <cell r="D13">
            <v>524936100</v>
          </cell>
        </row>
        <row r="14">
          <cell r="D14">
            <v>5500000</v>
          </cell>
        </row>
        <row r="17">
          <cell r="D17">
            <v>8230000</v>
          </cell>
        </row>
        <row r="20">
          <cell r="D20">
            <v>18102121</v>
          </cell>
        </row>
        <row r="24">
          <cell r="D24">
            <v>240000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68181-0B5E-44BF-A712-8D139AA96C09}">
  <sheetPr>
    <tabColor rgb="FF0070C0"/>
    <pageSetUpPr fitToPage="1"/>
  </sheetPr>
  <dimension ref="A1:J14"/>
  <sheetViews>
    <sheetView tabSelected="1" zoomScale="85" zoomScaleNormal="85" workbookViewId="0">
      <selection activeCell="C20" sqref="C20"/>
    </sheetView>
  </sheetViews>
  <sheetFormatPr defaultRowHeight="16.5" x14ac:dyDescent="0.3"/>
  <cols>
    <col min="1" max="1" width="14" customWidth="1"/>
    <col min="2" max="2" width="16.625" customWidth="1"/>
    <col min="3" max="6" width="15.5" customWidth="1"/>
    <col min="7" max="7" width="16.875" customWidth="1"/>
    <col min="8" max="10" width="15.875" customWidth="1"/>
    <col min="12" max="12" width="14.125" customWidth="1"/>
  </cols>
  <sheetData>
    <row r="1" spans="1:10" ht="43.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2.25" customHeigh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3"/>
      <c r="B3" s="3"/>
      <c r="C3" s="4"/>
      <c r="D3" s="4"/>
      <c r="E3" s="4"/>
      <c r="F3" s="5"/>
      <c r="G3" s="6"/>
      <c r="H3" s="7" t="s">
        <v>2</v>
      </c>
      <c r="I3" s="7"/>
      <c r="J3" s="7"/>
    </row>
    <row r="4" spans="1:10" ht="26.25" customHeight="1" thickBot="1" x14ac:dyDescent="0.35">
      <c r="A4" s="8" t="s">
        <v>3</v>
      </c>
      <c r="B4" s="8"/>
      <c r="C4" s="9"/>
      <c r="D4" s="8"/>
      <c r="E4" s="8"/>
      <c r="F4" s="10" t="s">
        <v>4</v>
      </c>
      <c r="G4" s="10"/>
      <c r="H4" s="10"/>
      <c r="I4" s="10"/>
      <c r="J4" s="10"/>
    </row>
    <row r="5" spans="1:10" ht="25.5" customHeight="1" x14ac:dyDescent="0.3">
      <c r="A5" s="11" t="s">
        <v>5</v>
      </c>
      <c r="B5" s="12" t="s">
        <v>6</v>
      </c>
      <c r="C5" s="13" t="s">
        <v>7</v>
      </c>
      <c r="D5" s="14" t="s">
        <v>8</v>
      </c>
      <c r="E5" s="12" t="s">
        <v>9</v>
      </c>
      <c r="F5" s="15" t="s">
        <v>5</v>
      </c>
      <c r="G5" s="16" t="s">
        <v>6</v>
      </c>
      <c r="H5" s="17" t="s">
        <v>7</v>
      </c>
      <c r="I5" s="18" t="s">
        <v>8</v>
      </c>
      <c r="J5" s="15" t="s">
        <v>9</v>
      </c>
    </row>
    <row r="6" spans="1:10" ht="25.5" customHeight="1" x14ac:dyDescent="0.3">
      <c r="A6" s="19" t="s">
        <v>10</v>
      </c>
      <c r="B6" s="20"/>
      <c r="C6" s="21">
        <f>SUM(C7:C14)</f>
        <v>1549264121</v>
      </c>
      <c r="D6" s="22">
        <f>SUM(D7:D14)</f>
        <v>1460739674</v>
      </c>
      <c r="E6" s="23">
        <f>SUM(E7:E14)</f>
        <v>88524447</v>
      </c>
      <c r="F6" s="19" t="s">
        <v>10</v>
      </c>
      <c r="G6" s="20"/>
      <c r="H6" s="21">
        <f>SUM(H7:H12)</f>
        <v>1549264121</v>
      </c>
      <c r="I6" s="24">
        <f>SUM(I7:I12)</f>
        <v>1460739674</v>
      </c>
      <c r="J6" s="23">
        <f>SUM(J7:J12)</f>
        <v>88524447</v>
      </c>
    </row>
    <row r="7" spans="1:10" ht="25.5" customHeight="1" x14ac:dyDescent="0.3">
      <c r="A7" s="25" t="s">
        <v>11</v>
      </c>
      <c r="B7" s="26" t="s">
        <v>12</v>
      </c>
      <c r="C7" s="27">
        <f>'[1]3.세입명세서(통합)'!D11</f>
        <v>274163100</v>
      </c>
      <c r="D7" s="28">
        <v>256573500</v>
      </c>
      <c r="E7" s="29">
        <f t="shared" ref="E7:E14" si="0">C7-D7</f>
        <v>17589600</v>
      </c>
      <c r="F7" s="30" t="s">
        <v>13</v>
      </c>
      <c r="G7" s="31" t="s">
        <v>14</v>
      </c>
      <c r="H7" s="32">
        <v>1169646838</v>
      </c>
      <c r="I7" s="33">
        <v>1102566352</v>
      </c>
      <c r="J7" s="33">
        <f t="shared" ref="J7:J12" si="1">H7-I7</f>
        <v>67080486</v>
      </c>
    </row>
    <row r="8" spans="1:10" ht="25.5" customHeight="1" x14ac:dyDescent="0.3">
      <c r="A8" s="34"/>
      <c r="B8" s="26" t="s">
        <v>15</v>
      </c>
      <c r="C8" s="35">
        <f>'[1]3.세입명세서(통합)'!D12</f>
        <v>712292800</v>
      </c>
      <c r="D8" s="36">
        <v>648557700</v>
      </c>
      <c r="E8" s="29">
        <f t="shared" si="0"/>
        <v>63735100</v>
      </c>
      <c r="F8" s="30"/>
      <c r="G8" s="31" t="s">
        <v>16</v>
      </c>
      <c r="H8" s="32">
        <v>9279790</v>
      </c>
      <c r="I8" s="33">
        <v>9429790</v>
      </c>
      <c r="J8" s="33">
        <f t="shared" si="1"/>
        <v>-150000</v>
      </c>
    </row>
    <row r="9" spans="1:10" ht="25.5" customHeight="1" x14ac:dyDescent="0.3">
      <c r="A9" s="34"/>
      <c r="B9" s="26" t="s">
        <v>17</v>
      </c>
      <c r="C9" s="35">
        <f>'[1]3.세입명세서(통합)'!D13</f>
        <v>524936100</v>
      </c>
      <c r="D9" s="36">
        <v>508886800</v>
      </c>
      <c r="E9" s="29">
        <f t="shared" si="0"/>
        <v>16049300</v>
      </c>
      <c r="F9" s="30"/>
      <c r="G9" s="31" t="s">
        <v>18</v>
      </c>
      <c r="H9" s="32">
        <v>118440333</v>
      </c>
      <c r="I9" s="33">
        <v>111042061</v>
      </c>
      <c r="J9" s="33">
        <f t="shared" si="1"/>
        <v>7398272</v>
      </c>
    </row>
    <row r="10" spans="1:10" ht="25.5" customHeight="1" x14ac:dyDescent="0.3">
      <c r="A10" s="37"/>
      <c r="B10" s="26" t="s">
        <v>19</v>
      </c>
      <c r="C10" s="38">
        <f>'[1]3.세입명세서(통합)'!D14</f>
        <v>5500000</v>
      </c>
      <c r="D10" s="36">
        <v>12800000</v>
      </c>
      <c r="E10" s="29">
        <f t="shared" si="0"/>
        <v>-7300000</v>
      </c>
      <c r="F10" s="39" t="s">
        <v>20</v>
      </c>
      <c r="G10" s="31" t="s">
        <v>21</v>
      </c>
      <c r="H10" s="32">
        <v>15253000</v>
      </c>
      <c r="I10" s="33">
        <v>18000000</v>
      </c>
      <c r="J10" s="33">
        <f t="shared" si="1"/>
        <v>-2747000</v>
      </c>
    </row>
    <row r="11" spans="1:10" ht="25.5" customHeight="1" x14ac:dyDescent="0.3">
      <c r="A11" s="40" t="s">
        <v>22</v>
      </c>
      <c r="B11" s="41" t="s">
        <v>23</v>
      </c>
      <c r="C11" s="38">
        <f>'[1]3.세입명세서(통합)'!D17</f>
        <v>8230000</v>
      </c>
      <c r="D11" s="42">
        <v>6000000</v>
      </c>
      <c r="E11" s="29">
        <f t="shared" si="0"/>
        <v>2230000</v>
      </c>
      <c r="F11" s="39" t="s">
        <v>24</v>
      </c>
      <c r="G11" s="31" t="s">
        <v>24</v>
      </c>
      <c r="H11" s="43">
        <v>235744160</v>
      </c>
      <c r="I11" s="44">
        <v>218747471</v>
      </c>
      <c r="J11" s="33">
        <f t="shared" si="1"/>
        <v>16996689</v>
      </c>
    </row>
    <row r="12" spans="1:10" ht="25.5" customHeight="1" thickBot="1" x14ac:dyDescent="0.35">
      <c r="A12" s="40" t="s">
        <v>25</v>
      </c>
      <c r="B12" s="41" t="s">
        <v>25</v>
      </c>
      <c r="C12" s="45">
        <f>'[1]3.세입명세서(통합)'!D8</f>
        <v>5800000</v>
      </c>
      <c r="D12" s="46">
        <v>5800000</v>
      </c>
      <c r="E12" s="29">
        <f t="shared" si="0"/>
        <v>0</v>
      </c>
      <c r="F12" s="39" t="s">
        <v>26</v>
      </c>
      <c r="G12" s="31" t="s">
        <v>27</v>
      </c>
      <c r="H12" s="47">
        <v>900000</v>
      </c>
      <c r="I12" s="33">
        <v>954000</v>
      </c>
      <c r="J12" s="33">
        <f t="shared" si="1"/>
        <v>-54000</v>
      </c>
    </row>
    <row r="13" spans="1:10" ht="25.5" customHeight="1" x14ac:dyDescent="0.3">
      <c r="A13" s="40" t="s">
        <v>28</v>
      </c>
      <c r="B13" s="41" t="s">
        <v>29</v>
      </c>
      <c r="C13" s="48">
        <f>'[1]3.세입명세서(통합)'!D20</f>
        <v>18102121</v>
      </c>
      <c r="D13" s="49">
        <v>21881674</v>
      </c>
      <c r="E13" s="29">
        <f t="shared" si="0"/>
        <v>-3779553</v>
      </c>
      <c r="F13" s="50"/>
      <c r="G13" s="50"/>
      <c r="H13" s="50"/>
      <c r="I13" s="50"/>
      <c r="J13" s="51"/>
    </row>
    <row r="14" spans="1:10" ht="27" customHeight="1" thickBot="1" x14ac:dyDescent="0.35">
      <c r="A14" s="40" t="s">
        <v>30</v>
      </c>
      <c r="B14" s="41" t="s">
        <v>31</v>
      </c>
      <c r="C14" s="52">
        <f>'[1]3.세입명세서(통합)'!D24</f>
        <v>240000</v>
      </c>
      <c r="D14" s="53">
        <v>240000</v>
      </c>
      <c r="E14" s="29">
        <f t="shared" si="0"/>
        <v>0</v>
      </c>
    </row>
  </sheetData>
  <sheetProtection algorithmName="SHA-512" hashValue="RZjFFU1vILJwtgTEOC0rgnaKvXfrFv+6sNeXpe9ezp9qu58uBoCFTxSwtcYE5hRARWYiU+Gs5jgYEHzNdomLPA==" saltValue="Mb4XOW7S6qVqPOKkRlC+Gg==" spinCount="100000" sheet="1" objects="1" scenarios="1"/>
  <mergeCells count="10">
    <mergeCell ref="A6:B6"/>
    <mergeCell ref="F6:G6"/>
    <mergeCell ref="A7:A10"/>
    <mergeCell ref="F7:F9"/>
    <mergeCell ref="A1:J1"/>
    <mergeCell ref="A2:J2"/>
    <mergeCell ref="A3:B3"/>
    <mergeCell ref="H3:J3"/>
    <mergeCell ref="A4:E4"/>
    <mergeCell ref="F4:J4"/>
  </mergeCells>
  <phoneticPr fontId="4" type="noConversion"/>
  <printOptions horizontalCentered="1"/>
  <pageMargins left="0.31496062992125984" right="0.31496062992125984" top="0.74803149606299213" bottom="0.15748031496062992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AD8BC-3A84-4EE4-859F-531FCDDE47F6}">
  <sheetPr>
    <tabColor rgb="FF0070C0"/>
    <pageSetUpPr fitToPage="1"/>
  </sheetPr>
  <dimension ref="A1:K69"/>
  <sheetViews>
    <sheetView view="pageBreakPreview" topLeftCell="A46" zoomScale="85" zoomScaleSheetLayoutView="85" workbookViewId="0">
      <selection activeCell="A2" sqref="A2:F2"/>
    </sheetView>
  </sheetViews>
  <sheetFormatPr defaultColWidth="13.25" defaultRowHeight="13.5" x14ac:dyDescent="0.3"/>
  <cols>
    <col min="1" max="1" width="12.25" style="197" customWidth="1"/>
    <col min="2" max="2" width="20.5" style="197" customWidth="1"/>
    <col min="3" max="3" width="19.875" style="197" customWidth="1"/>
    <col min="4" max="5" width="17.25" style="197" bestFit="1" customWidth="1"/>
    <col min="6" max="6" width="17.25" style="197" customWidth="1"/>
    <col min="7" max="7" width="16.375" style="197" customWidth="1"/>
    <col min="8" max="8" width="14.375" style="197" customWidth="1"/>
    <col min="9" max="9" width="13.75" style="197" customWidth="1"/>
    <col min="10" max="10" width="13.625" style="197" customWidth="1"/>
    <col min="11" max="11" width="13.25" style="198" customWidth="1"/>
    <col min="12" max="16384" width="13.25" style="55"/>
  </cols>
  <sheetData>
    <row r="1" spans="1:11" ht="41.25" customHeight="1" x14ac:dyDescent="0.3">
      <c r="A1" s="54" t="s">
        <v>97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s="59" customFormat="1" ht="24.75" customHeight="1" thickBot="1" x14ac:dyDescent="0.35">
      <c r="A2" s="56" t="s">
        <v>32</v>
      </c>
      <c r="B2" s="56"/>
      <c r="C2" s="56"/>
      <c r="D2" s="57"/>
      <c r="E2" s="57"/>
      <c r="F2" s="56"/>
      <c r="G2" s="58"/>
      <c r="H2" s="58"/>
      <c r="I2" s="58"/>
      <c r="J2" s="58" t="s">
        <v>33</v>
      </c>
    </row>
    <row r="3" spans="1:11" s="66" customFormat="1" ht="21" customHeight="1" x14ac:dyDescent="0.3">
      <c r="A3" s="60" t="s">
        <v>34</v>
      </c>
      <c r="B3" s="60"/>
      <c r="C3" s="61"/>
      <c r="D3" s="62" t="s">
        <v>35</v>
      </c>
      <c r="E3" s="63" t="s">
        <v>36</v>
      </c>
      <c r="F3" s="64" t="s">
        <v>9</v>
      </c>
      <c r="G3" s="64" t="s">
        <v>37</v>
      </c>
      <c r="H3" s="64" t="s">
        <v>38</v>
      </c>
      <c r="I3" s="64"/>
      <c r="J3" s="64"/>
      <c r="K3" s="65"/>
    </row>
    <row r="4" spans="1:11" s="66" customFormat="1" ht="21" customHeight="1" x14ac:dyDescent="0.3">
      <c r="A4" s="67" t="s">
        <v>39</v>
      </c>
      <c r="B4" s="67" t="s">
        <v>5</v>
      </c>
      <c r="C4" s="68" t="s">
        <v>6</v>
      </c>
      <c r="D4" s="69"/>
      <c r="E4" s="63"/>
      <c r="F4" s="64"/>
      <c r="G4" s="64"/>
      <c r="H4" s="64"/>
      <c r="I4" s="64"/>
      <c r="J4" s="64"/>
      <c r="K4" s="70"/>
    </row>
    <row r="5" spans="1:11" s="66" customFormat="1" ht="21" customHeight="1" x14ac:dyDescent="0.3">
      <c r="A5" s="71" t="s">
        <v>10</v>
      </c>
      <c r="B5" s="71"/>
      <c r="C5" s="72"/>
      <c r="D5" s="73">
        <f>SUM(D6,D9,D15,D19,D23)</f>
        <v>1549264121</v>
      </c>
      <c r="E5" s="74">
        <v>1460739674</v>
      </c>
      <c r="F5" s="75">
        <f>D5-E5</f>
        <v>88524447</v>
      </c>
      <c r="G5" s="75"/>
      <c r="H5" s="76"/>
      <c r="I5" s="76"/>
      <c r="J5" s="76"/>
      <c r="K5" s="70"/>
    </row>
    <row r="6" spans="1:11" s="66" customFormat="1" ht="21" customHeight="1" x14ac:dyDescent="0.3">
      <c r="A6" s="77" t="s">
        <v>25</v>
      </c>
      <c r="B6" s="78"/>
      <c r="C6" s="78"/>
      <c r="D6" s="79">
        <f>D7</f>
        <v>5800000</v>
      </c>
      <c r="E6" s="80">
        <v>5800000</v>
      </c>
      <c r="F6" s="81">
        <f>D6-E6</f>
        <v>0</v>
      </c>
      <c r="G6" s="82"/>
      <c r="H6" s="83"/>
      <c r="I6" s="83"/>
      <c r="J6" s="83"/>
      <c r="K6" s="70"/>
    </row>
    <row r="7" spans="1:11" s="66" customFormat="1" ht="21" customHeight="1" x14ac:dyDescent="0.3">
      <c r="A7" s="84"/>
      <c r="B7" s="85" t="s">
        <v>25</v>
      </c>
      <c r="C7" s="86"/>
      <c r="D7" s="87">
        <f>D8</f>
        <v>5800000</v>
      </c>
      <c r="E7" s="88">
        <v>5800000</v>
      </c>
      <c r="F7" s="89">
        <f>F8</f>
        <v>0</v>
      </c>
      <c r="G7" s="89"/>
      <c r="H7" s="90"/>
      <c r="I7" s="90"/>
      <c r="J7" s="90"/>
      <c r="K7" s="70"/>
    </row>
    <row r="8" spans="1:11" s="66" customFormat="1" ht="21" customHeight="1" x14ac:dyDescent="0.3">
      <c r="A8" s="91"/>
      <c r="B8" s="92"/>
      <c r="C8" s="93" t="s">
        <v>25</v>
      </c>
      <c r="D8" s="94">
        <f>H33</f>
        <v>5800000</v>
      </c>
      <c r="E8" s="95">
        <v>5800000</v>
      </c>
      <c r="F8" s="89">
        <f>D8-E8</f>
        <v>0</v>
      </c>
      <c r="G8" s="89"/>
      <c r="H8" s="90"/>
      <c r="I8" s="96"/>
      <c r="J8" s="96"/>
      <c r="K8" s="70"/>
    </row>
    <row r="9" spans="1:11" s="66" customFormat="1" ht="21" customHeight="1" x14ac:dyDescent="0.3">
      <c r="A9" s="97" t="s">
        <v>11</v>
      </c>
      <c r="B9" s="97"/>
      <c r="C9" s="77"/>
      <c r="D9" s="79">
        <f>D10</f>
        <v>1516892000</v>
      </c>
      <c r="E9" s="80">
        <v>1426818000</v>
      </c>
      <c r="F9" s="82">
        <f>F10</f>
        <v>90074000</v>
      </c>
      <c r="G9" s="82"/>
      <c r="H9" s="83"/>
      <c r="I9" s="83"/>
      <c r="J9" s="83"/>
      <c r="K9" s="70"/>
    </row>
    <row r="10" spans="1:11" s="66" customFormat="1" ht="21" customHeight="1" x14ac:dyDescent="0.3">
      <c r="A10" s="84"/>
      <c r="B10" s="98" t="s">
        <v>11</v>
      </c>
      <c r="C10" s="85"/>
      <c r="D10" s="87">
        <f>SUM(D11:D14)</f>
        <v>1516892000</v>
      </c>
      <c r="E10" s="88">
        <v>1426818000</v>
      </c>
      <c r="F10" s="89">
        <f>D10-E10</f>
        <v>90074000</v>
      </c>
      <c r="G10" s="89"/>
      <c r="H10" s="90"/>
      <c r="I10" s="90"/>
      <c r="J10" s="90"/>
      <c r="K10" s="99"/>
    </row>
    <row r="11" spans="1:11" s="66" customFormat="1" ht="21" customHeight="1" x14ac:dyDescent="0.3">
      <c r="A11" s="91"/>
      <c r="B11" s="100"/>
      <c r="C11" s="101" t="s">
        <v>12</v>
      </c>
      <c r="D11" s="87">
        <f>D33</f>
        <v>274163100</v>
      </c>
      <c r="E11" s="88">
        <v>256573500</v>
      </c>
      <c r="F11" s="89">
        <f>D11-E11</f>
        <v>17589600</v>
      </c>
      <c r="G11" s="89"/>
      <c r="H11" s="90"/>
      <c r="I11" s="90"/>
      <c r="J11" s="90"/>
      <c r="K11" s="99"/>
    </row>
    <row r="12" spans="1:11" s="66" customFormat="1" ht="21" customHeight="1" x14ac:dyDescent="0.3">
      <c r="A12" s="91"/>
      <c r="B12" s="100"/>
      <c r="C12" s="101" t="s">
        <v>15</v>
      </c>
      <c r="D12" s="87">
        <f>E33</f>
        <v>712292800</v>
      </c>
      <c r="E12" s="88">
        <v>648557700</v>
      </c>
      <c r="F12" s="89">
        <f>D12-E12</f>
        <v>63735100</v>
      </c>
      <c r="G12" s="89"/>
      <c r="H12" s="90"/>
      <c r="I12" s="90"/>
      <c r="J12" s="90"/>
      <c r="K12" s="99"/>
    </row>
    <row r="13" spans="1:11" s="66" customFormat="1" ht="21" customHeight="1" x14ac:dyDescent="0.3">
      <c r="A13" s="91"/>
      <c r="B13" s="100"/>
      <c r="C13" s="101" t="s">
        <v>17</v>
      </c>
      <c r="D13" s="87">
        <f>F33</f>
        <v>524936100</v>
      </c>
      <c r="E13" s="88">
        <v>508886800</v>
      </c>
      <c r="F13" s="89">
        <f>D13-E13</f>
        <v>16049300</v>
      </c>
      <c r="G13" s="89"/>
      <c r="H13" s="90"/>
      <c r="I13" s="90"/>
      <c r="J13" s="90"/>
      <c r="K13" s="99"/>
    </row>
    <row r="14" spans="1:11" s="66" customFormat="1" ht="21" customHeight="1" x14ac:dyDescent="0.3">
      <c r="A14" s="91"/>
      <c r="B14" s="100"/>
      <c r="C14" s="101" t="s">
        <v>19</v>
      </c>
      <c r="D14" s="87">
        <f>G33</f>
        <v>5500000</v>
      </c>
      <c r="E14" s="88">
        <v>12800000</v>
      </c>
      <c r="F14" s="89">
        <f>D14-E14</f>
        <v>-7300000</v>
      </c>
      <c r="G14" s="89"/>
      <c r="H14" s="90"/>
      <c r="I14" s="90"/>
      <c r="J14" s="90"/>
      <c r="K14" s="70"/>
    </row>
    <row r="15" spans="1:11" s="66" customFormat="1" ht="21" customHeight="1" x14ac:dyDescent="0.3">
      <c r="A15" s="97" t="s">
        <v>22</v>
      </c>
      <c r="B15" s="97"/>
      <c r="C15" s="77"/>
      <c r="D15" s="79">
        <f>D16</f>
        <v>8230000</v>
      </c>
      <c r="E15" s="80">
        <v>6000000</v>
      </c>
      <c r="F15" s="82">
        <f>F16</f>
        <v>2230000</v>
      </c>
      <c r="G15" s="82"/>
      <c r="H15" s="83"/>
      <c r="I15" s="83"/>
      <c r="J15" s="83"/>
      <c r="K15" s="70"/>
    </row>
    <row r="16" spans="1:11" s="66" customFormat="1" ht="21" customHeight="1" x14ac:dyDescent="0.3">
      <c r="A16" s="91"/>
      <c r="B16" s="98" t="s">
        <v>22</v>
      </c>
      <c r="C16" s="85"/>
      <c r="D16" s="87">
        <f>SUM(D17:D18)</f>
        <v>8230000</v>
      </c>
      <c r="E16" s="88">
        <v>6000000</v>
      </c>
      <c r="F16" s="89">
        <f>SUM(F17:F18)</f>
        <v>2230000</v>
      </c>
      <c r="G16" s="89"/>
      <c r="H16" s="90"/>
      <c r="I16" s="90"/>
      <c r="J16" s="90"/>
      <c r="K16" s="99"/>
    </row>
    <row r="17" spans="1:11" s="66" customFormat="1" ht="21" customHeight="1" x14ac:dyDescent="0.3">
      <c r="A17" s="91"/>
      <c r="B17" s="84"/>
      <c r="C17" s="101" t="s">
        <v>40</v>
      </c>
      <c r="D17" s="87">
        <f>I69</f>
        <v>8230000</v>
      </c>
      <c r="E17" s="88">
        <v>6000000</v>
      </c>
      <c r="F17" s="89">
        <f>D17-E17</f>
        <v>2230000</v>
      </c>
      <c r="G17" s="89"/>
      <c r="H17" s="90"/>
      <c r="I17" s="90"/>
      <c r="J17" s="90"/>
      <c r="K17" s="99"/>
    </row>
    <row r="18" spans="1:11" s="66" customFormat="1" ht="21" customHeight="1" x14ac:dyDescent="0.3">
      <c r="A18" s="102"/>
      <c r="B18" s="102"/>
      <c r="C18" s="101" t="s">
        <v>41</v>
      </c>
      <c r="D18" s="87">
        <v>0</v>
      </c>
      <c r="E18" s="88">
        <v>0</v>
      </c>
      <c r="F18" s="89">
        <f>D18-E18</f>
        <v>0</v>
      </c>
      <c r="G18" s="89"/>
      <c r="H18" s="90"/>
      <c r="I18" s="90"/>
      <c r="J18" s="90"/>
      <c r="K18" s="99"/>
    </row>
    <row r="19" spans="1:11" s="66" customFormat="1" ht="21" customHeight="1" x14ac:dyDescent="0.3">
      <c r="A19" s="97" t="s">
        <v>28</v>
      </c>
      <c r="B19" s="97"/>
      <c r="C19" s="77"/>
      <c r="D19" s="79">
        <f>D20</f>
        <v>18102121</v>
      </c>
      <c r="E19" s="80">
        <v>21881674</v>
      </c>
      <c r="F19" s="82">
        <f>F20</f>
        <v>-3779553</v>
      </c>
      <c r="G19" s="82"/>
      <c r="H19" s="83"/>
      <c r="I19" s="83"/>
      <c r="J19" s="83"/>
      <c r="K19" s="70"/>
    </row>
    <row r="20" spans="1:11" s="66" customFormat="1" ht="21" customHeight="1" x14ac:dyDescent="0.3">
      <c r="A20" s="100"/>
      <c r="B20" s="98" t="s">
        <v>28</v>
      </c>
      <c r="C20" s="85"/>
      <c r="D20" s="87">
        <f>SUM(D21:D22)</f>
        <v>18102121</v>
      </c>
      <c r="E20" s="88">
        <v>21881674</v>
      </c>
      <c r="F20" s="89">
        <f>SUM(F21:F22)</f>
        <v>-3779553</v>
      </c>
      <c r="G20" s="89"/>
      <c r="H20" s="103"/>
      <c r="I20" s="103"/>
      <c r="J20" s="103"/>
      <c r="K20" s="70"/>
    </row>
    <row r="21" spans="1:11" s="66" customFormat="1" ht="21" customHeight="1" x14ac:dyDescent="0.3">
      <c r="A21" s="100"/>
      <c r="B21" s="100"/>
      <c r="C21" s="101" t="s">
        <v>29</v>
      </c>
      <c r="D21" s="104">
        <f>SUM(J34:J68)</f>
        <v>10997606</v>
      </c>
      <c r="E21" s="105">
        <v>13915659</v>
      </c>
      <c r="F21" s="89">
        <f>D21-E21</f>
        <v>-2918053</v>
      </c>
      <c r="G21" s="89"/>
      <c r="H21" s="103"/>
      <c r="I21" s="103"/>
      <c r="J21" s="103"/>
      <c r="K21" s="99"/>
    </row>
    <row r="22" spans="1:11" s="66" customFormat="1" ht="21" customHeight="1" x14ac:dyDescent="0.3">
      <c r="A22" s="100"/>
      <c r="B22" s="100"/>
      <c r="C22" s="101" t="s">
        <v>42</v>
      </c>
      <c r="D22" s="87">
        <f>J69</f>
        <v>7104515</v>
      </c>
      <c r="E22" s="88">
        <v>7966015</v>
      </c>
      <c r="F22" s="89">
        <f>D22-E22</f>
        <v>-861500</v>
      </c>
      <c r="G22" s="89"/>
      <c r="H22" s="103"/>
      <c r="I22" s="103"/>
      <c r="J22" s="103"/>
      <c r="K22" s="70"/>
    </row>
    <row r="23" spans="1:11" s="66" customFormat="1" ht="21" customHeight="1" x14ac:dyDescent="0.3">
      <c r="A23" s="97" t="s">
        <v>43</v>
      </c>
      <c r="B23" s="97"/>
      <c r="C23" s="77"/>
      <c r="D23" s="79">
        <f>D24</f>
        <v>240000</v>
      </c>
      <c r="E23" s="80">
        <v>240000</v>
      </c>
      <c r="F23" s="82">
        <f>F24</f>
        <v>0</v>
      </c>
      <c r="G23" s="82"/>
      <c r="H23" s="83"/>
      <c r="I23" s="83"/>
      <c r="J23" s="83"/>
      <c r="K23" s="70"/>
    </row>
    <row r="24" spans="1:11" s="66" customFormat="1" ht="21" customHeight="1" x14ac:dyDescent="0.3">
      <c r="A24" s="100"/>
      <c r="B24" s="98" t="s">
        <v>44</v>
      </c>
      <c r="C24" s="85"/>
      <c r="D24" s="87">
        <f>SUM(D25:D27)</f>
        <v>240000</v>
      </c>
      <c r="E24" s="88">
        <v>240000</v>
      </c>
      <c r="F24" s="89">
        <f>SUM(F25:F27)</f>
        <v>0</v>
      </c>
      <c r="G24" s="89"/>
      <c r="H24" s="90"/>
      <c r="I24" s="90"/>
      <c r="J24" s="90"/>
      <c r="K24" s="70"/>
    </row>
    <row r="25" spans="1:11" s="66" customFormat="1" ht="21" customHeight="1" x14ac:dyDescent="0.3">
      <c r="A25" s="100"/>
      <c r="B25" s="100"/>
      <c r="C25" s="101" t="s">
        <v>45</v>
      </c>
      <c r="D25" s="87">
        <v>0</v>
      </c>
      <c r="E25" s="88">
        <v>0</v>
      </c>
      <c r="F25" s="89">
        <f>D25-E25</f>
        <v>0</v>
      </c>
      <c r="G25" s="89"/>
      <c r="H25" s="90"/>
      <c r="I25" s="90"/>
      <c r="J25" s="90"/>
      <c r="K25" s="65"/>
    </row>
    <row r="26" spans="1:11" s="66" customFormat="1" ht="21" customHeight="1" x14ac:dyDescent="0.3">
      <c r="A26" s="100"/>
      <c r="B26" s="100"/>
      <c r="C26" s="101" t="s">
        <v>46</v>
      </c>
      <c r="D26" s="87">
        <v>0</v>
      </c>
      <c r="E26" s="88">
        <v>0</v>
      </c>
      <c r="F26" s="89">
        <f>D26-E26</f>
        <v>0</v>
      </c>
      <c r="G26" s="89"/>
      <c r="H26" s="90"/>
      <c r="I26" s="90"/>
      <c r="J26" s="90"/>
      <c r="K26" s="65"/>
    </row>
    <row r="27" spans="1:11" s="66" customFormat="1" ht="21" customHeight="1" thickBot="1" x14ac:dyDescent="0.35">
      <c r="A27" s="100"/>
      <c r="B27" s="100"/>
      <c r="C27" s="101" t="s">
        <v>47</v>
      </c>
      <c r="D27" s="106">
        <f>K33</f>
        <v>240000</v>
      </c>
      <c r="E27" s="107">
        <v>240000</v>
      </c>
      <c r="F27" s="89">
        <f>D27-E27</f>
        <v>0</v>
      </c>
      <c r="G27" s="89"/>
      <c r="H27" s="90"/>
      <c r="I27" s="90"/>
      <c r="J27" s="90"/>
      <c r="K27" s="65"/>
    </row>
    <row r="28" spans="1:11" s="59" customFormat="1" ht="11.25" customHeight="1" x14ac:dyDescent="0.3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9"/>
    </row>
    <row r="29" spans="1:11" s="59" customFormat="1" ht="25.5" customHeight="1" thickBot="1" x14ac:dyDescent="0.35">
      <c r="A29" s="56" t="s">
        <v>48</v>
      </c>
      <c r="B29" s="56"/>
      <c r="C29" s="57"/>
      <c r="D29" s="57"/>
      <c r="E29" s="57"/>
      <c r="F29" s="57"/>
      <c r="G29" s="108"/>
      <c r="H29" s="108"/>
      <c r="I29" s="108"/>
      <c r="J29" s="108"/>
      <c r="K29" s="109"/>
    </row>
    <row r="30" spans="1:11" s="59" customFormat="1" ht="24" customHeight="1" x14ac:dyDescent="0.3">
      <c r="A30" s="110"/>
      <c r="B30" s="111"/>
      <c r="C30" s="112" t="s">
        <v>49</v>
      </c>
      <c r="D30" s="113"/>
      <c r="E30" s="113"/>
      <c r="F30" s="113"/>
      <c r="G30" s="114"/>
      <c r="H30" s="115" t="s">
        <v>50</v>
      </c>
      <c r="I30" s="115"/>
      <c r="J30" s="115"/>
      <c r="K30" s="116"/>
    </row>
    <row r="31" spans="1:11" s="59" customFormat="1" ht="24" customHeight="1" x14ac:dyDescent="0.3">
      <c r="A31" s="110"/>
      <c r="B31" s="111"/>
      <c r="C31" s="117" t="s">
        <v>10</v>
      </c>
      <c r="D31" s="118" t="s">
        <v>51</v>
      </c>
      <c r="E31" s="118" t="s">
        <v>52</v>
      </c>
      <c r="F31" s="118" t="s">
        <v>53</v>
      </c>
      <c r="G31" s="119" t="s">
        <v>54</v>
      </c>
      <c r="H31" s="120" t="s">
        <v>25</v>
      </c>
      <c r="I31" s="118" t="s">
        <v>23</v>
      </c>
      <c r="J31" s="118" t="s">
        <v>55</v>
      </c>
      <c r="K31" s="118" t="s">
        <v>43</v>
      </c>
    </row>
    <row r="32" spans="1:11" s="59" customFormat="1" ht="24" customHeight="1" x14ac:dyDescent="0.3">
      <c r="A32" s="121" t="s">
        <v>56</v>
      </c>
      <c r="B32" s="122"/>
      <c r="C32" s="123">
        <f>SUM(D33:G33)</f>
        <v>1516892000</v>
      </c>
      <c r="D32" s="124"/>
      <c r="E32" s="124"/>
      <c r="F32" s="124"/>
      <c r="G32" s="125"/>
      <c r="H32" s="124">
        <f>SUM(H33:K33)</f>
        <v>32372121</v>
      </c>
      <c r="I32" s="124"/>
      <c r="J32" s="124"/>
      <c r="K32" s="126"/>
    </row>
    <row r="33" spans="1:11" s="59" customFormat="1" ht="24" customHeight="1" x14ac:dyDescent="0.3">
      <c r="A33" s="127" t="s">
        <v>57</v>
      </c>
      <c r="B33" s="128"/>
      <c r="C33" s="129">
        <f t="shared" ref="C33:K33" si="0">SUM(C34:C69)</f>
        <v>1516892000</v>
      </c>
      <c r="D33" s="130">
        <f t="shared" si="0"/>
        <v>274163100</v>
      </c>
      <c r="E33" s="130">
        <f t="shared" si="0"/>
        <v>712292800</v>
      </c>
      <c r="F33" s="130">
        <f t="shared" si="0"/>
        <v>524936100</v>
      </c>
      <c r="G33" s="131">
        <f t="shared" si="0"/>
        <v>5500000</v>
      </c>
      <c r="H33" s="132">
        <f t="shared" si="0"/>
        <v>5800000</v>
      </c>
      <c r="I33" s="132">
        <f t="shared" si="0"/>
        <v>8230000</v>
      </c>
      <c r="J33" s="132">
        <f t="shared" si="0"/>
        <v>18102121</v>
      </c>
      <c r="K33" s="132">
        <f t="shared" si="0"/>
        <v>240000</v>
      </c>
    </row>
    <row r="34" spans="1:11" s="141" customFormat="1" ht="24" customHeight="1" x14ac:dyDescent="0.3">
      <c r="A34" s="133" t="s">
        <v>58</v>
      </c>
      <c r="B34" s="134" t="s">
        <v>59</v>
      </c>
      <c r="C34" s="135">
        <v>212600000</v>
      </c>
      <c r="D34" s="136">
        <f>C34*30%</f>
        <v>63780000</v>
      </c>
      <c r="E34" s="136">
        <f>C34*20%</f>
        <v>42520000</v>
      </c>
      <c r="F34" s="137">
        <f>C34*50%</f>
        <v>106300000</v>
      </c>
      <c r="G34" s="138">
        <v>0</v>
      </c>
      <c r="H34" s="139">
        <v>0</v>
      </c>
      <c r="I34" s="140">
        <v>0</v>
      </c>
      <c r="J34" s="140">
        <v>0</v>
      </c>
      <c r="K34" s="140">
        <v>0</v>
      </c>
    </row>
    <row r="35" spans="1:11" s="141" customFormat="1" ht="24" customHeight="1" x14ac:dyDescent="0.3">
      <c r="A35" s="142"/>
      <c r="B35" s="134" t="s">
        <v>60</v>
      </c>
      <c r="C35" s="135">
        <v>44000000</v>
      </c>
      <c r="D35" s="136">
        <f>C35*30%</f>
        <v>13200000</v>
      </c>
      <c r="E35" s="136">
        <f>C35*20%</f>
        <v>8800000</v>
      </c>
      <c r="F35" s="137">
        <f>C35*50%</f>
        <v>22000000</v>
      </c>
      <c r="G35" s="138">
        <v>0</v>
      </c>
      <c r="H35" s="139">
        <v>0</v>
      </c>
      <c r="I35" s="140">
        <v>0</v>
      </c>
      <c r="J35" s="140">
        <v>0</v>
      </c>
      <c r="K35" s="140">
        <v>0</v>
      </c>
    </row>
    <row r="36" spans="1:11" s="141" customFormat="1" ht="24" customHeight="1" x14ac:dyDescent="0.3">
      <c r="A36" s="142"/>
      <c r="B36" s="134" t="s">
        <v>61</v>
      </c>
      <c r="C36" s="135">
        <v>84840000</v>
      </c>
      <c r="D36" s="136">
        <f>C36*30%</f>
        <v>25452000</v>
      </c>
      <c r="E36" s="136">
        <f>C36*20%</f>
        <v>16968000</v>
      </c>
      <c r="F36" s="137">
        <f>C36*50%</f>
        <v>42420000</v>
      </c>
      <c r="G36" s="138">
        <v>0</v>
      </c>
      <c r="H36" s="139">
        <v>0</v>
      </c>
      <c r="I36" s="140">
        <v>0</v>
      </c>
      <c r="J36" s="140">
        <v>0</v>
      </c>
      <c r="K36" s="140">
        <v>0</v>
      </c>
    </row>
    <row r="37" spans="1:11" s="141" customFormat="1" ht="24" customHeight="1" x14ac:dyDescent="0.3">
      <c r="A37" s="142"/>
      <c r="B37" s="134" t="s">
        <v>62</v>
      </c>
      <c r="C37" s="135">
        <v>193000000</v>
      </c>
      <c r="D37" s="143">
        <f>C37*30%</f>
        <v>57900000</v>
      </c>
      <c r="E37" s="136">
        <f>C37*70%</f>
        <v>135100000</v>
      </c>
      <c r="F37" s="137">
        <v>0</v>
      </c>
      <c r="G37" s="138">
        <v>0</v>
      </c>
      <c r="H37" s="139">
        <v>0</v>
      </c>
      <c r="I37" s="140">
        <v>0</v>
      </c>
      <c r="J37" s="140">
        <v>0</v>
      </c>
      <c r="K37" s="140">
        <v>0</v>
      </c>
    </row>
    <row r="38" spans="1:11" s="141" customFormat="1" ht="24" customHeight="1" x14ac:dyDescent="0.3">
      <c r="A38" s="144"/>
      <c r="B38" s="134" t="s">
        <v>63</v>
      </c>
      <c r="C38" s="135">
        <v>5940000</v>
      </c>
      <c r="D38" s="143">
        <f>C38*30%</f>
        <v>1782000</v>
      </c>
      <c r="E38" s="136">
        <f>C38*70%</f>
        <v>4157999.9999999995</v>
      </c>
      <c r="F38" s="137">
        <v>0</v>
      </c>
      <c r="G38" s="138">
        <v>0</v>
      </c>
      <c r="H38" s="139">
        <v>0</v>
      </c>
      <c r="I38" s="140">
        <v>0</v>
      </c>
      <c r="J38" s="140">
        <v>0</v>
      </c>
      <c r="K38" s="140">
        <v>0</v>
      </c>
    </row>
    <row r="39" spans="1:11" s="141" customFormat="1" ht="24" customHeight="1" x14ac:dyDescent="0.3">
      <c r="A39" s="145" t="s">
        <v>64</v>
      </c>
      <c r="B39" s="146"/>
      <c r="C39" s="135">
        <v>85530000</v>
      </c>
      <c r="D39" s="147">
        <v>0</v>
      </c>
      <c r="E39" s="148">
        <v>85530000</v>
      </c>
      <c r="F39" s="137">
        <v>0</v>
      </c>
      <c r="G39" s="138">
        <v>0</v>
      </c>
      <c r="H39" s="139">
        <v>0</v>
      </c>
      <c r="I39" s="140">
        <v>0</v>
      </c>
      <c r="J39" s="140">
        <v>0</v>
      </c>
      <c r="K39" s="140">
        <v>0</v>
      </c>
    </row>
    <row r="40" spans="1:11" s="141" customFormat="1" ht="24" customHeight="1" x14ac:dyDescent="0.3">
      <c r="A40" s="149" t="s">
        <v>65</v>
      </c>
      <c r="B40" s="150"/>
      <c r="C40" s="135">
        <f>SUM(D40:G40)</f>
        <v>45100000</v>
      </c>
      <c r="D40" s="137">
        <v>0</v>
      </c>
      <c r="E40" s="136">
        <v>22550000</v>
      </c>
      <c r="F40" s="137">
        <v>22550000</v>
      </c>
      <c r="G40" s="138">
        <v>0</v>
      </c>
      <c r="H40" s="139">
        <v>0</v>
      </c>
      <c r="I40" s="140">
        <v>0</v>
      </c>
      <c r="J40" s="140">
        <v>0</v>
      </c>
      <c r="K40" s="140">
        <v>0</v>
      </c>
    </row>
    <row r="41" spans="1:11" s="141" customFormat="1" ht="24" customHeight="1" x14ac:dyDescent="0.3">
      <c r="A41" s="150" t="s">
        <v>66</v>
      </c>
      <c r="B41" s="151"/>
      <c r="C41" s="135">
        <v>12500000</v>
      </c>
      <c r="D41" s="137">
        <v>0</v>
      </c>
      <c r="E41" s="136">
        <v>12500000</v>
      </c>
      <c r="F41" s="137">
        <v>0</v>
      </c>
      <c r="G41" s="138">
        <v>0</v>
      </c>
      <c r="H41" s="139">
        <v>0</v>
      </c>
      <c r="I41" s="140">
        <v>0</v>
      </c>
      <c r="J41" s="140">
        <v>0</v>
      </c>
      <c r="K41" s="140">
        <v>0</v>
      </c>
    </row>
    <row r="42" spans="1:11" s="141" customFormat="1" ht="24" customHeight="1" x14ac:dyDescent="0.3">
      <c r="A42" s="149" t="s">
        <v>67</v>
      </c>
      <c r="B42" s="150"/>
      <c r="C42" s="135">
        <f>SUM(D42:G42)</f>
        <v>2300000</v>
      </c>
      <c r="D42" s="137">
        <v>0</v>
      </c>
      <c r="E42" s="136">
        <v>2300000</v>
      </c>
      <c r="F42" s="137">
        <v>0</v>
      </c>
      <c r="G42" s="138">
        <v>0</v>
      </c>
      <c r="H42" s="139">
        <v>0</v>
      </c>
      <c r="I42" s="140">
        <v>0</v>
      </c>
      <c r="J42" s="140">
        <v>0</v>
      </c>
      <c r="K42" s="140">
        <v>0</v>
      </c>
    </row>
    <row r="43" spans="1:11" s="141" customFormat="1" ht="24" customHeight="1" x14ac:dyDescent="0.3">
      <c r="A43" s="149" t="s">
        <v>68</v>
      </c>
      <c r="B43" s="150"/>
      <c r="C43" s="135">
        <f>SUM(D43:G43)</f>
        <v>45200000</v>
      </c>
      <c r="D43" s="137">
        <v>0</v>
      </c>
      <c r="E43" s="136">
        <v>0</v>
      </c>
      <c r="F43" s="137">
        <v>45200000</v>
      </c>
      <c r="G43" s="138">
        <v>0</v>
      </c>
      <c r="H43" s="139">
        <v>0</v>
      </c>
      <c r="I43" s="140">
        <v>0</v>
      </c>
      <c r="J43" s="140">
        <v>0</v>
      </c>
      <c r="K43" s="140">
        <v>0</v>
      </c>
    </row>
    <row r="44" spans="1:11" s="141" customFormat="1" ht="24" customHeight="1" x14ac:dyDescent="0.3">
      <c r="A44" s="152" t="s">
        <v>69</v>
      </c>
      <c r="B44" s="153" t="s">
        <v>70</v>
      </c>
      <c r="C44" s="135">
        <v>126784000</v>
      </c>
      <c r="D44" s="143">
        <f t="shared" ref="D44:D49" si="1">C44*30%</f>
        <v>38035200</v>
      </c>
      <c r="E44" s="136">
        <f t="shared" ref="E44:E49" si="2">C44*70%</f>
        <v>88748800</v>
      </c>
      <c r="F44" s="137">
        <v>0</v>
      </c>
      <c r="G44" s="138">
        <v>0</v>
      </c>
      <c r="H44" s="139">
        <v>2000000</v>
      </c>
      <c r="I44" s="140">
        <v>0</v>
      </c>
      <c r="J44" s="140">
        <v>0</v>
      </c>
      <c r="K44" s="140">
        <v>0</v>
      </c>
    </row>
    <row r="45" spans="1:11" s="141" customFormat="1" ht="24" customHeight="1" x14ac:dyDescent="0.3">
      <c r="A45" s="154"/>
      <c r="B45" s="155" t="s">
        <v>71</v>
      </c>
      <c r="C45" s="135">
        <v>63576000</v>
      </c>
      <c r="D45" s="143">
        <f t="shared" si="1"/>
        <v>19072800</v>
      </c>
      <c r="E45" s="136">
        <f t="shared" si="2"/>
        <v>44503200</v>
      </c>
      <c r="F45" s="137">
        <v>0</v>
      </c>
      <c r="G45" s="138">
        <v>0</v>
      </c>
      <c r="H45" s="139">
        <v>0</v>
      </c>
      <c r="I45" s="140">
        <v>0</v>
      </c>
      <c r="J45" s="140">
        <v>0</v>
      </c>
      <c r="K45" s="140">
        <v>0</v>
      </c>
    </row>
    <row r="46" spans="1:11" s="141" customFormat="1" ht="24" customHeight="1" x14ac:dyDescent="0.3">
      <c r="A46" s="154"/>
      <c r="B46" s="153" t="s">
        <v>72</v>
      </c>
      <c r="C46" s="135">
        <v>37658000</v>
      </c>
      <c r="D46" s="143">
        <f t="shared" si="1"/>
        <v>11297400</v>
      </c>
      <c r="E46" s="136">
        <f t="shared" si="2"/>
        <v>26360600</v>
      </c>
      <c r="F46" s="137">
        <v>0</v>
      </c>
      <c r="G46" s="138">
        <v>0</v>
      </c>
      <c r="H46" s="139">
        <v>0</v>
      </c>
      <c r="I46" s="140">
        <v>0</v>
      </c>
      <c r="J46" s="140">
        <v>0</v>
      </c>
      <c r="K46" s="140">
        <v>0</v>
      </c>
    </row>
    <row r="47" spans="1:11" s="141" customFormat="1" ht="24" customHeight="1" x14ac:dyDescent="0.3">
      <c r="A47" s="154"/>
      <c r="B47" s="153" t="s">
        <v>73</v>
      </c>
      <c r="C47" s="135">
        <v>840000</v>
      </c>
      <c r="D47" s="143">
        <f t="shared" si="1"/>
        <v>252000</v>
      </c>
      <c r="E47" s="136">
        <f t="shared" si="2"/>
        <v>588000</v>
      </c>
      <c r="F47" s="137"/>
      <c r="G47" s="138"/>
      <c r="H47" s="139"/>
      <c r="I47" s="140"/>
      <c r="J47" s="140"/>
      <c r="K47" s="140"/>
    </row>
    <row r="48" spans="1:11" s="141" customFormat="1" ht="24" customHeight="1" x14ac:dyDescent="0.3">
      <c r="A48" s="154"/>
      <c r="B48" s="153" t="s">
        <v>74</v>
      </c>
      <c r="C48" s="135">
        <v>33943000</v>
      </c>
      <c r="D48" s="143">
        <f t="shared" si="1"/>
        <v>10182900</v>
      </c>
      <c r="E48" s="136">
        <f t="shared" si="2"/>
        <v>23760100</v>
      </c>
      <c r="F48" s="137"/>
      <c r="G48" s="138"/>
      <c r="H48" s="139"/>
      <c r="I48" s="140"/>
      <c r="J48" s="140"/>
      <c r="K48" s="140"/>
    </row>
    <row r="49" spans="1:11" s="141" customFormat="1" ht="24" customHeight="1" x14ac:dyDescent="0.3">
      <c r="A49" s="154"/>
      <c r="B49" s="153" t="s">
        <v>75</v>
      </c>
      <c r="C49" s="135">
        <v>35850000</v>
      </c>
      <c r="D49" s="143">
        <f t="shared" si="1"/>
        <v>10755000</v>
      </c>
      <c r="E49" s="136">
        <f t="shared" si="2"/>
        <v>25095000</v>
      </c>
      <c r="F49" s="137">
        <v>0</v>
      </c>
      <c r="G49" s="138">
        <v>0</v>
      </c>
      <c r="H49" s="139">
        <v>0</v>
      </c>
      <c r="I49" s="140">
        <v>0</v>
      </c>
      <c r="J49" s="140">
        <v>0</v>
      </c>
      <c r="K49" s="140">
        <v>0</v>
      </c>
    </row>
    <row r="50" spans="1:11" s="141" customFormat="1" ht="24" customHeight="1" x14ac:dyDescent="0.3">
      <c r="A50" s="156" t="s">
        <v>76</v>
      </c>
      <c r="B50" s="157"/>
      <c r="C50" s="135">
        <f>SUM(D50:G50)</f>
        <v>20000000</v>
      </c>
      <c r="D50" s="137">
        <v>6000000</v>
      </c>
      <c r="E50" s="136">
        <v>14000000</v>
      </c>
      <c r="F50" s="137">
        <v>0</v>
      </c>
      <c r="G50" s="138">
        <v>0</v>
      </c>
      <c r="H50" s="139">
        <v>0</v>
      </c>
      <c r="I50" s="140">
        <v>0</v>
      </c>
      <c r="J50" s="140">
        <v>0</v>
      </c>
      <c r="K50" s="140">
        <v>0</v>
      </c>
    </row>
    <row r="51" spans="1:11" s="141" customFormat="1" ht="24" customHeight="1" x14ac:dyDescent="0.3">
      <c r="A51" s="157" t="s">
        <v>77</v>
      </c>
      <c r="B51" s="158"/>
      <c r="C51" s="135">
        <f>SUM(D51:G51)</f>
        <v>150000000</v>
      </c>
      <c r="D51" s="137">
        <v>0</v>
      </c>
      <c r="E51" s="136">
        <v>90000000</v>
      </c>
      <c r="F51" s="137">
        <v>60000000</v>
      </c>
      <c r="G51" s="138">
        <v>0</v>
      </c>
      <c r="H51" s="139">
        <v>0</v>
      </c>
      <c r="I51" s="140">
        <v>0</v>
      </c>
      <c r="J51" s="140">
        <v>0</v>
      </c>
      <c r="K51" s="140">
        <v>0</v>
      </c>
    </row>
    <row r="52" spans="1:11" s="141" customFormat="1" ht="24" customHeight="1" x14ac:dyDescent="0.3">
      <c r="A52" s="149" t="s">
        <v>78</v>
      </c>
      <c r="B52" s="150"/>
      <c r="C52" s="135">
        <v>54846000</v>
      </c>
      <c r="D52" s="159">
        <f>C52*30%</f>
        <v>16453800</v>
      </c>
      <c r="E52" s="159">
        <f>C52*35%</f>
        <v>19196100</v>
      </c>
      <c r="F52" s="159">
        <f>C52*35%</f>
        <v>19196100</v>
      </c>
      <c r="G52" s="138"/>
      <c r="H52" s="139">
        <v>0</v>
      </c>
      <c r="I52" s="140">
        <v>0</v>
      </c>
      <c r="J52" s="140">
        <v>0</v>
      </c>
      <c r="K52" s="140">
        <v>0</v>
      </c>
    </row>
    <row r="53" spans="1:11" s="141" customFormat="1" ht="24" customHeight="1" x14ac:dyDescent="0.3">
      <c r="A53" s="149" t="s">
        <v>79</v>
      </c>
      <c r="B53" s="150"/>
      <c r="C53" s="135">
        <f t="shared" ref="C53:C58" si="3">SUM(D53:G53)</f>
        <v>3000000</v>
      </c>
      <c r="D53" s="137">
        <v>0</v>
      </c>
      <c r="E53" s="136">
        <v>1500000</v>
      </c>
      <c r="F53" s="137">
        <v>1500000</v>
      </c>
      <c r="G53" s="138">
        <v>0</v>
      </c>
      <c r="H53" s="139">
        <v>0</v>
      </c>
      <c r="I53" s="140">
        <v>0</v>
      </c>
      <c r="J53" s="140">
        <v>0</v>
      </c>
      <c r="K53" s="140">
        <v>0</v>
      </c>
    </row>
    <row r="54" spans="1:11" s="141" customFormat="1" ht="24" customHeight="1" x14ac:dyDescent="0.3">
      <c r="A54" s="149" t="s">
        <v>80</v>
      </c>
      <c r="B54" s="150"/>
      <c r="C54" s="135">
        <f t="shared" si="3"/>
        <v>48115000</v>
      </c>
      <c r="D54" s="137">
        <v>0</v>
      </c>
      <c r="E54" s="136">
        <v>48115000</v>
      </c>
      <c r="F54" s="137">
        <v>0</v>
      </c>
      <c r="G54" s="138">
        <v>0</v>
      </c>
      <c r="H54" s="139">
        <v>0</v>
      </c>
      <c r="I54" s="140">
        <v>0</v>
      </c>
      <c r="J54" s="140">
        <v>0</v>
      </c>
      <c r="K54" s="140">
        <v>0</v>
      </c>
    </row>
    <row r="55" spans="1:11" s="141" customFormat="1" ht="24" customHeight="1" x14ac:dyDescent="0.3">
      <c r="A55" s="149" t="s">
        <v>81</v>
      </c>
      <c r="B55" s="150"/>
      <c r="C55" s="135">
        <f t="shared" si="3"/>
        <v>48670000</v>
      </c>
      <c r="D55" s="137">
        <v>0</v>
      </c>
      <c r="E55" s="136">
        <v>0</v>
      </c>
      <c r="F55" s="137">
        <v>48670000</v>
      </c>
      <c r="G55" s="138">
        <v>0</v>
      </c>
      <c r="H55" s="139">
        <v>0</v>
      </c>
      <c r="I55" s="140">
        <v>0</v>
      </c>
      <c r="J55" s="140">
        <v>0</v>
      </c>
      <c r="K55" s="140">
        <v>0</v>
      </c>
    </row>
    <row r="56" spans="1:11" s="141" customFormat="1" ht="24" customHeight="1" x14ac:dyDescent="0.3">
      <c r="A56" s="149" t="s">
        <v>82</v>
      </c>
      <c r="B56" s="150"/>
      <c r="C56" s="135">
        <f t="shared" si="3"/>
        <v>84300000</v>
      </c>
      <c r="D56" s="137">
        <v>0</v>
      </c>
      <c r="E56" s="136">
        <v>0</v>
      </c>
      <c r="F56" s="148">
        <v>84300000</v>
      </c>
      <c r="G56" s="138">
        <v>0</v>
      </c>
      <c r="H56" s="139">
        <v>0</v>
      </c>
      <c r="I56" s="140">
        <v>0</v>
      </c>
      <c r="J56" s="140">
        <v>0</v>
      </c>
      <c r="K56" s="140">
        <v>0</v>
      </c>
    </row>
    <row r="57" spans="1:11" s="141" customFormat="1" ht="24" customHeight="1" x14ac:dyDescent="0.3">
      <c r="A57" s="149" t="s">
        <v>83</v>
      </c>
      <c r="B57" s="160" t="s">
        <v>84</v>
      </c>
      <c r="C57" s="135">
        <f t="shared" si="3"/>
        <v>27000000</v>
      </c>
      <c r="D57" s="137">
        <v>0</v>
      </c>
      <c r="E57" s="136">
        <v>0</v>
      </c>
      <c r="F57" s="137">
        <v>27000000</v>
      </c>
      <c r="G57" s="138">
        <v>0</v>
      </c>
      <c r="H57" s="139">
        <v>0</v>
      </c>
      <c r="I57" s="140">
        <v>0</v>
      </c>
      <c r="J57" s="140">
        <v>0</v>
      </c>
      <c r="K57" s="140">
        <v>0</v>
      </c>
    </row>
    <row r="58" spans="1:11" s="141" customFormat="1" ht="24" customHeight="1" x14ac:dyDescent="0.3">
      <c r="A58" s="149"/>
      <c r="B58" s="160" t="s">
        <v>85</v>
      </c>
      <c r="C58" s="135">
        <f t="shared" si="3"/>
        <v>15000000</v>
      </c>
      <c r="D58" s="137">
        <v>0</v>
      </c>
      <c r="E58" s="136">
        <v>0</v>
      </c>
      <c r="F58" s="137">
        <v>15000000</v>
      </c>
      <c r="G58" s="138">
        <v>0</v>
      </c>
      <c r="H58" s="139">
        <v>0</v>
      </c>
      <c r="I58" s="140">
        <v>0</v>
      </c>
      <c r="J58" s="140">
        <v>0</v>
      </c>
      <c r="K58" s="140">
        <v>0</v>
      </c>
    </row>
    <row r="59" spans="1:11" s="141" customFormat="1" ht="24" customHeight="1" x14ac:dyDescent="0.3">
      <c r="A59" s="149" t="s">
        <v>86</v>
      </c>
      <c r="B59" s="150"/>
      <c r="C59" s="135">
        <f>SUM(D59:F59)</f>
        <v>7000000</v>
      </c>
      <c r="D59" s="137">
        <v>0</v>
      </c>
      <c r="E59" s="136">
        <v>0</v>
      </c>
      <c r="F59" s="137">
        <v>7000000</v>
      </c>
      <c r="G59" s="138">
        <v>0</v>
      </c>
      <c r="H59" s="139">
        <v>2500000</v>
      </c>
      <c r="I59" s="140">
        <v>0</v>
      </c>
      <c r="J59" s="140">
        <v>10000000</v>
      </c>
      <c r="K59" s="140">
        <v>0</v>
      </c>
    </row>
    <row r="60" spans="1:11" s="141" customFormat="1" ht="24" customHeight="1" x14ac:dyDescent="0.3">
      <c r="A60" s="149" t="s">
        <v>87</v>
      </c>
      <c r="B60" s="150"/>
      <c r="C60" s="135">
        <f>SUM(D60:F60)</f>
        <v>3000000</v>
      </c>
      <c r="D60" s="137">
        <v>0</v>
      </c>
      <c r="E60" s="136">
        <v>0</v>
      </c>
      <c r="F60" s="137">
        <v>3000000</v>
      </c>
      <c r="G60" s="138">
        <v>0</v>
      </c>
      <c r="H60" s="139">
        <v>0</v>
      </c>
      <c r="I60" s="140">
        <v>0</v>
      </c>
      <c r="J60" s="140">
        <v>0</v>
      </c>
      <c r="K60" s="140">
        <v>0</v>
      </c>
    </row>
    <row r="61" spans="1:11" s="141" customFormat="1" ht="24" customHeight="1" x14ac:dyDescent="0.3">
      <c r="A61" s="149" t="s">
        <v>88</v>
      </c>
      <c r="B61" s="150"/>
      <c r="C61" s="135">
        <f>SUM(D61:F61)</f>
        <v>10000000</v>
      </c>
      <c r="D61" s="137">
        <v>0</v>
      </c>
      <c r="E61" s="136">
        <v>0</v>
      </c>
      <c r="F61" s="137">
        <v>10000000</v>
      </c>
      <c r="G61" s="138">
        <v>0</v>
      </c>
      <c r="H61" s="139">
        <v>0</v>
      </c>
      <c r="I61" s="140">
        <v>0</v>
      </c>
      <c r="J61" s="140">
        <v>0</v>
      </c>
      <c r="K61" s="140">
        <v>0</v>
      </c>
    </row>
    <row r="62" spans="1:11" s="141" customFormat="1" ht="24" customHeight="1" x14ac:dyDescent="0.3">
      <c r="A62" s="149" t="s">
        <v>89</v>
      </c>
      <c r="B62" s="150"/>
      <c r="C62" s="135">
        <f>SUM(D62:F62)</f>
        <v>3000000</v>
      </c>
      <c r="D62" s="161">
        <v>0</v>
      </c>
      <c r="E62" s="136">
        <v>0</v>
      </c>
      <c r="F62" s="162">
        <v>3000000</v>
      </c>
      <c r="G62" s="138">
        <v>0</v>
      </c>
      <c r="H62" s="139">
        <v>0</v>
      </c>
      <c r="I62" s="140">
        <v>0</v>
      </c>
      <c r="J62" s="140">
        <v>0</v>
      </c>
      <c r="K62" s="140">
        <v>0</v>
      </c>
    </row>
    <row r="63" spans="1:11" s="141" customFormat="1" ht="24" customHeight="1" x14ac:dyDescent="0.3">
      <c r="A63" s="150" t="s">
        <v>90</v>
      </c>
      <c r="B63" s="151"/>
      <c r="C63" s="135">
        <f>SUM(D63:F63)</f>
        <v>7800000</v>
      </c>
      <c r="D63" s="161">
        <v>0</v>
      </c>
      <c r="E63" s="136">
        <v>0</v>
      </c>
      <c r="F63" s="162">
        <v>7800000</v>
      </c>
      <c r="G63" s="138">
        <v>0</v>
      </c>
      <c r="H63" s="139">
        <v>0</v>
      </c>
      <c r="I63" s="140">
        <v>0</v>
      </c>
      <c r="J63" s="140">
        <v>0</v>
      </c>
      <c r="K63" s="140">
        <v>0</v>
      </c>
    </row>
    <row r="64" spans="1:11" s="141" customFormat="1" ht="28.5" customHeight="1" x14ac:dyDescent="0.3">
      <c r="A64" s="163" t="s">
        <v>91</v>
      </c>
      <c r="B64" s="164" t="s">
        <v>92</v>
      </c>
      <c r="C64" s="135">
        <f>SUM(D64:G64)</f>
        <v>5500000</v>
      </c>
      <c r="D64" s="165">
        <v>0</v>
      </c>
      <c r="E64" s="29">
        <v>0</v>
      </c>
      <c r="F64" s="137">
        <v>0</v>
      </c>
      <c r="G64" s="138">
        <v>5500000</v>
      </c>
      <c r="H64" s="139">
        <v>0</v>
      </c>
      <c r="I64" s="140">
        <v>0</v>
      </c>
      <c r="J64" s="140">
        <v>0</v>
      </c>
      <c r="K64" s="140">
        <v>0</v>
      </c>
    </row>
    <row r="65" spans="1:11" ht="21.75" customHeight="1" x14ac:dyDescent="0.3">
      <c r="A65" s="166" t="s">
        <v>93</v>
      </c>
      <c r="B65" s="167"/>
      <c r="C65" s="168"/>
      <c r="D65" s="169"/>
      <c r="E65" s="170"/>
      <c r="F65" s="171"/>
      <c r="G65" s="172"/>
      <c r="H65" s="173">
        <v>400000</v>
      </c>
      <c r="I65" s="140">
        <v>0</v>
      </c>
      <c r="J65" s="174">
        <v>800000</v>
      </c>
      <c r="K65" s="140">
        <v>0</v>
      </c>
    </row>
    <row r="66" spans="1:11" ht="21.75" customHeight="1" x14ac:dyDescent="0.3">
      <c r="A66" s="175" t="s">
        <v>94</v>
      </c>
      <c r="B66" s="176"/>
      <c r="C66" s="177"/>
      <c r="D66" s="178"/>
      <c r="E66" s="179"/>
      <c r="F66" s="180"/>
      <c r="G66" s="181"/>
      <c r="H66" s="173">
        <v>100000</v>
      </c>
      <c r="I66" s="140">
        <v>0</v>
      </c>
      <c r="J66" s="174">
        <v>0</v>
      </c>
      <c r="K66" s="140">
        <v>0</v>
      </c>
    </row>
    <row r="67" spans="1:11" ht="21.75" customHeight="1" x14ac:dyDescent="0.3">
      <c r="A67" s="182" t="s">
        <v>95</v>
      </c>
      <c r="B67" s="183"/>
      <c r="C67" s="184"/>
      <c r="D67" s="185"/>
      <c r="E67" s="186"/>
      <c r="F67" s="187"/>
      <c r="G67" s="188"/>
      <c r="H67" s="173">
        <v>800000</v>
      </c>
      <c r="I67" s="140">
        <v>0</v>
      </c>
      <c r="J67" s="174">
        <v>0</v>
      </c>
      <c r="K67" s="140">
        <v>0</v>
      </c>
    </row>
    <row r="68" spans="1:11" ht="22.5" customHeight="1" x14ac:dyDescent="0.3">
      <c r="A68" s="182" t="s">
        <v>30</v>
      </c>
      <c r="B68" s="183"/>
      <c r="C68" s="184"/>
      <c r="D68" s="185"/>
      <c r="E68" s="186"/>
      <c r="F68" s="187"/>
      <c r="G68" s="188"/>
      <c r="H68" s="173">
        <v>0</v>
      </c>
      <c r="I68" s="140">
        <v>0</v>
      </c>
      <c r="J68" s="174">
        <v>197606</v>
      </c>
      <c r="K68" s="140">
        <v>240000</v>
      </c>
    </row>
    <row r="69" spans="1:11" ht="20.25" customHeight="1" thickBot="1" x14ac:dyDescent="0.35">
      <c r="A69" s="189" t="s">
        <v>96</v>
      </c>
      <c r="B69" s="175"/>
      <c r="C69" s="190"/>
      <c r="D69" s="191"/>
      <c r="E69" s="192"/>
      <c r="F69" s="193"/>
      <c r="G69" s="194"/>
      <c r="H69" s="195">
        <v>0</v>
      </c>
      <c r="I69" s="196">
        <v>8230000</v>
      </c>
      <c r="J69" s="196">
        <v>7104515</v>
      </c>
      <c r="K69" s="196">
        <v>0</v>
      </c>
    </row>
  </sheetData>
  <sheetProtection algorithmName="SHA-512" hashValue="Pakd+H/MsmDOO+/f2f1XfSK7eWoqqEFP12Gq//gWC1JKCePfEBcdOBhwl7YT/L6cAGt0io/F9jcTdfLC7+bYgg==" saltValue="eKpyrP0pdIYd3U0Znl6DqQ==" spinCount="100000" sheet="1" objects="1" scenarios="1"/>
  <mergeCells count="83">
    <mergeCell ref="A68:B68"/>
    <mergeCell ref="A69:B69"/>
    <mergeCell ref="A61:B61"/>
    <mergeCell ref="A62:B62"/>
    <mergeCell ref="A63:B63"/>
    <mergeCell ref="A65:B65"/>
    <mergeCell ref="A66:B66"/>
    <mergeCell ref="A67:B67"/>
    <mergeCell ref="A54:B54"/>
    <mergeCell ref="A55:B55"/>
    <mergeCell ref="A56:B56"/>
    <mergeCell ref="A57:A58"/>
    <mergeCell ref="A59:B59"/>
    <mergeCell ref="A60:B60"/>
    <mergeCell ref="A43:B43"/>
    <mergeCell ref="A44:A49"/>
    <mergeCell ref="A50:B50"/>
    <mergeCell ref="A51:B51"/>
    <mergeCell ref="A52:B52"/>
    <mergeCell ref="A53:B53"/>
    <mergeCell ref="A33:B33"/>
    <mergeCell ref="A34:A38"/>
    <mergeCell ref="A39:B39"/>
    <mergeCell ref="A40:B40"/>
    <mergeCell ref="A41:B41"/>
    <mergeCell ref="A42:B42"/>
    <mergeCell ref="A29:F29"/>
    <mergeCell ref="C30:G30"/>
    <mergeCell ref="H30:K30"/>
    <mergeCell ref="A32:B32"/>
    <mergeCell ref="C32:G32"/>
    <mergeCell ref="H32:K32"/>
    <mergeCell ref="A23:C23"/>
    <mergeCell ref="H23:J23"/>
    <mergeCell ref="A24:A27"/>
    <mergeCell ref="B24:C24"/>
    <mergeCell ref="H24:J24"/>
    <mergeCell ref="B25:B27"/>
    <mergeCell ref="H25:J25"/>
    <mergeCell ref="H26:J26"/>
    <mergeCell ref="H27:J27"/>
    <mergeCell ref="A19:C19"/>
    <mergeCell ref="H19:J19"/>
    <mergeCell ref="A20:A22"/>
    <mergeCell ref="B20:C20"/>
    <mergeCell ref="H20:J20"/>
    <mergeCell ref="B21:B22"/>
    <mergeCell ref="H21:J21"/>
    <mergeCell ref="H22:J22"/>
    <mergeCell ref="A15:C15"/>
    <mergeCell ref="H15:J15"/>
    <mergeCell ref="A16:A18"/>
    <mergeCell ref="B16:C16"/>
    <mergeCell ref="H16:J16"/>
    <mergeCell ref="B17:B18"/>
    <mergeCell ref="H17:J17"/>
    <mergeCell ref="H18:J18"/>
    <mergeCell ref="A9:C9"/>
    <mergeCell ref="H9:J9"/>
    <mergeCell ref="A10:A14"/>
    <mergeCell ref="B10:C10"/>
    <mergeCell ref="H10:J10"/>
    <mergeCell ref="B11:B14"/>
    <mergeCell ref="H11:J11"/>
    <mergeCell ref="H12:J12"/>
    <mergeCell ref="H13:J13"/>
    <mergeCell ref="H14:J14"/>
    <mergeCell ref="A5:C5"/>
    <mergeCell ref="H5:J5"/>
    <mergeCell ref="A6:C6"/>
    <mergeCell ref="H6:J6"/>
    <mergeCell ref="A7:A8"/>
    <mergeCell ref="B7:C7"/>
    <mergeCell ref="H7:J7"/>
    <mergeCell ref="H8:J8"/>
    <mergeCell ref="A1:K1"/>
    <mergeCell ref="A2:F2"/>
    <mergeCell ref="A3:C3"/>
    <mergeCell ref="D3:D4"/>
    <mergeCell ref="E3:E4"/>
    <mergeCell ref="F3:F4"/>
    <mergeCell ref="G3:G4"/>
    <mergeCell ref="H3:J4"/>
  </mergeCells>
  <phoneticPr fontId="4" type="noConversion"/>
  <printOptions horizontalCentered="1"/>
  <pageMargins left="0.35433070866141736" right="0.19685039370078741" top="0.47244094488188981" bottom="0.19685039370078741" header="0.19685039370078741" footer="0.23622047244094491"/>
  <pageSetup paperSize="9" scale="46" orientation="portrait" r:id="rId1"/>
  <headerFooter alignWithMargins="0">
    <oddFooter>&amp;C(세입명세서)&amp;P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1.세입세출예산 공고</vt:lpstr>
      <vt:lpstr>2.세입명세서(통합)</vt:lpstr>
      <vt:lpstr>'2.세입명세서(통합)'!Print_Area</vt:lpstr>
      <vt:lpstr>'2.세입명세서(통합)'!Print_Titles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Jae Yeon</dc:creator>
  <cp:lastModifiedBy>Han Jae Yeon</cp:lastModifiedBy>
  <dcterms:created xsi:type="dcterms:W3CDTF">2021-12-27T09:21:21Z</dcterms:created>
  <dcterms:modified xsi:type="dcterms:W3CDTF">2021-12-27T09:23:04Z</dcterms:modified>
</cp:coreProperties>
</file>